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plspha-my.sharepoint.com/personal/akeil_mplspha_org/Documents/Documents/"/>
    </mc:Choice>
  </mc:AlternateContent>
  <xr:revisionPtr revIDLastSave="0" documentId="8_{F4EEA8B8-E570-4414-8DFA-9D78983884B9}" xr6:coauthVersionLast="47" xr6:coauthVersionMax="47" xr10:uidLastSave="{00000000-0000-0000-0000-000000000000}"/>
  <bookViews>
    <workbookView xWindow="-120" yWindow="-120" windowWidth="29040" windowHeight="15720" tabRatio="899" activeTab="1" xr2:uid="{A71969E4-3803-42AA-AE78-4945953A1950}"/>
  </bookViews>
  <sheets>
    <sheet name="SUMMARY SHEET" sheetId="5" r:id="rId1"/>
    <sheet name="WAGE CALCULATION JOB 1" sheetId="1" r:id="rId2"/>
    <sheet name="WAGE CALCULATION JOB 2" sheetId="14" r:id="rId3"/>
    <sheet name="WAGE CALCULATION JOB 3" sheetId="15" r:id="rId4"/>
    <sheet name="WAGE CALCULATION JOB 4" sheetId="17" r:id="rId5"/>
    <sheet name="WAGE CALCULATION JOB 5" sheetId="16" r:id="rId6"/>
    <sheet name="PayPeriods" sheetId="9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G24" i="1"/>
  <c r="G23" i="1"/>
  <c r="I24" i="1"/>
  <c r="A6" i="5"/>
  <c r="A5" i="5"/>
  <c r="D38" i="17"/>
  <c r="C33" i="17"/>
  <c r="I24" i="17"/>
  <c r="G24" i="17"/>
  <c r="D24" i="17"/>
  <c r="D38" i="16"/>
  <c r="C33" i="16"/>
  <c r="I24" i="16"/>
  <c r="G24" i="16"/>
  <c r="D24" i="16"/>
  <c r="A4" i="5"/>
  <c r="D38" i="15"/>
  <c r="C33" i="15"/>
  <c r="I24" i="15"/>
  <c r="G24" i="15"/>
  <c r="D24" i="15"/>
  <c r="A3" i="5"/>
  <c r="D38" i="14"/>
  <c r="C33" i="14"/>
  <c r="I24" i="14"/>
  <c r="G24" i="14"/>
  <c r="D24" i="14"/>
  <c r="G33" i="17" l="1" a="1"/>
  <c r="G33" i="17" s="1"/>
  <c r="G38" i="17" s="1"/>
  <c r="L38" i="17" s="1"/>
  <c r="L24" i="17"/>
  <c r="L24" i="16"/>
  <c r="L24" i="15"/>
  <c r="L24" i="14"/>
  <c r="C33" i="1"/>
  <c r="G33" i="16" l="1" a="1"/>
  <c r="G33" i="16" s="1"/>
  <c r="G38" i="16" s="1"/>
  <c r="L38" i="16" s="1"/>
  <c r="G33" i="15" a="1"/>
  <c r="G33" i="15" s="1"/>
  <c r="G38" i="15" s="1"/>
  <c r="L38" i="15" s="1"/>
  <c r="G33" i="14" a="1"/>
  <c r="G33" i="14" s="1"/>
  <c r="G38" i="14" s="1"/>
  <c r="L38" i="14" s="1"/>
  <c r="A40" i="14" s="1"/>
  <c r="L42" i="14" s="1"/>
  <c r="B3" i="5" s="1"/>
  <c r="G33" i="1" a="1"/>
  <c r="G33" i="1" s="1"/>
  <c r="A40" i="16"/>
  <c r="L42" i="16" s="1"/>
  <c r="B6" i="5" s="1"/>
  <c r="A40" i="17"/>
  <c r="L42" i="17" s="1"/>
  <c r="B5" i="5" s="1"/>
  <c r="A40" i="15"/>
  <c r="L42" i="15" s="1"/>
  <c r="B4" i="5" s="1"/>
  <c r="L24" i="1"/>
  <c r="P42" i="16" l="1"/>
  <c r="C6" i="5" s="1"/>
  <c r="P43" i="16"/>
  <c r="P42" i="17"/>
  <c r="C5" i="5" s="1"/>
  <c r="P43" i="17"/>
  <c r="P43" i="14"/>
  <c r="P42" i="14"/>
  <c r="C3" i="5" s="1"/>
  <c r="P43" i="15"/>
  <c r="P42" i="15"/>
  <c r="C4" i="5" s="1"/>
  <c r="A2" i="5"/>
  <c r="D38" i="1"/>
  <c r="G38" i="1" l="1"/>
  <c r="L38" i="1" l="1"/>
  <c r="A40" i="1" s="1"/>
  <c r="L42" i="1" s="1"/>
  <c r="B2" i="5" s="1"/>
  <c r="P43" i="1" l="1"/>
  <c r="P42" i="1"/>
  <c r="C2" i="5" s="1"/>
  <c r="D6" i="5"/>
  <c r="C7" i="5" l="1"/>
  <c r="B7" i="5"/>
  <c r="D2" i="5"/>
  <c r="D4" i="5"/>
  <c r="D5" i="5"/>
  <c r="D3" i="5"/>
  <c r="D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<sst xmlns="http://schemas.openxmlformats.org/spreadsheetml/2006/main" count="155" uniqueCount="43">
  <si>
    <t xml:space="preserve">Member Name </t>
  </si>
  <si>
    <t>Annual Wages</t>
  </si>
  <si>
    <t xml:space="preserve">WFI If Applicable  </t>
  </si>
  <si>
    <t>WFI 15%</t>
  </si>
  <si>
    <t>Job 1</t>
  </si>
  <si>
    <t xml:space="preserve">Job 2 </t>
  </si>
  <si>
    <t>Job 3</t>
  </si>
  <si>
    <t>Job 4</t>
  </si>
  <si>
    <t>Job 5</t>
  </si>
  <si>
    <t>TOTAL</t>
  </si>
  <si>
    <t xml:space="preserve">Participant: </t>
  </si>
  <si>
    <t xml:space="preserve">Move-In/Recert Date: </t>
  </si>
  <si>
    <t>When using the pay stubs to calculate employment income, we must calculate income based on both (I) a</t>
  </si>
  <si>
    <t>pay stub average and (II) year to date earnings and use the higher of the two numbers.</t>
  </si>
  <si>
    <t>How many pay stubs do you have from the resident/applicant? (You should have</t>
  </si>
  <si>
    <t>(A)</t>
  </si>
  <si>
    <t>the three most recent consecutive pay stubs except in instances in which the</t>
  </si>
  <si>
    <t>participant began the job within the last few weeks).</t>
  </si>
  <si>
    <t>What is the frequency of pay for the participant?</t>
  </si>
  <si>
    <t xml:space="preserve">     (B)</t>
  </si>
  <si>
    <t xml:space="preserve">26 Bi-Weekly </t>
  </si>
  <si>
    <t xml:space="preserve">52 Weekly </t>
  </si>
  <si>
    <r>
      <rPr>
        <b/>
        <sz val="11"/>
        <color theme="1"/>
        <rFont val="Calibri"/>
        <family val="2"/>
        <scheme val="minor"/>
      </rPr>
      <t>24 Semi-Monhtly</t>
    </r>
    <r>
      <rPr>
        <sz val="11"/>
        <color theme="1"/>
        <rFont val="Calibri"/>
        <family val="2"/>
        <scheme val="minor"/>
      </rPr>
      <t xml:space="preserve"> </t>
    </r>
  </si>
  <si>
    <t xml:space="preserve">12 Monthly </t>
  </si>
  <si>
    <t xml:space="preserve">39 School Year-Weekly </t>
  </si>
  <si>
    <t xml:space="preserve"> 19.5 School Year Bi-Weekly</t>
  </si>
  <si>
    <t xml:space="preserve">Enter gross check amounts in the boxes below. </t>
  </si>
  <si>
    <t xml:space="preserve">This is the annual income calculation </t>
  </si>
  <si>
    <t xml:space="preserve">based upon the pay stub average </t>
  </si>
  <si>
    <t>Enter the employee start date</t>
  </si>
  <si>
    <t>Enter the pay date listed on the most recent pay stub</t>
  </si>
  <si>
    <t>Enter the gross year to date earnings from the most recent stub.</t>
  </si>
  <si>
    <t xml:space="preserve">Days </t>
  </si>
  <si>
    <t>Weekly Pay Period Conversion</t>
  </si>
  <si>
    <r>
      <rPr>
        <b/>
        <sz val="11"/>
        <color theme="1"/>
        <rFont val="Calibri"/>
        <family val="2"/>
        <scheme val="minor"/>
      </rPr>
      <t>This is the annual income calculation</t>
    </r>
    <r>
      <rPr>
        <sz val="11"/>
        <color theme="1"/>
        <rFont val="Calibri"/>
        <family val="2"/>
        <scheme val="minor"/>
      </rPr>
      <t xml:space="preserve"> </t>
    </r>
  </si>
  <si>
    <t xml:space="preserve">based upon year to date earnings </t>
  </si>
  <si>
    <t>ADJ. INCOME</t>
  </si>
  <si>
    <t>WFI CALC:</t>
  </si>
  <si>
    <t>39 School Year Weekly</t>
  </si>
  <si>
    <t>19.5 School Year Bi-Weekly</t>
  </si>
  <si>
    <t>Bi-Weekly</t>
  </si>
  <si>
    <t>Semi Monthly</t>
  </si>
  <si>
    <t>School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</si>
</sst>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i/>
      <sz val="10"/>
      <color indexed="10"/>
      <name val="Arial"/>
      <family val="2"/>
    </font>
    <font>
      <b/>
      <u/>
      <sz val="10"/>
      <color indexed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>
      <alignment horizontal="centerContinuous"/>
    </xf>
    <xf numFmtId="164" fontId="0" fillId="0" borderId="6" xfId="0" applyNumberFormat="1" applyBorder="1" applyProtection="1">
      <protection locked="0"/>
    </xf>
    <xf numFmtId="164" fontId="0" fillId="0" borderId="2" xfId="0" applyNumberFormat="1" applyBorder="1" applyProtection="1">
      <protection locked="0"/>
    </xf>
    <xf numFmtId="0" fontId="0" fillId="0" borderId="2" xfId="0" applyBorder="1" applyAlignment="1">
      <alignment horizontal="center"/>
    </xf>
    <xf numFmtId="49" fontId="1" fillId="0" borderId="0" xfId="0" applyNumberFormat="1" applyFont="1"/>
    <xf numFmtId="1" fontId="0" fillId="0" borderId="0" xfId="0" applyNumberFormat="1"/>
    <xf numFmtId="49" fontId="0" fillId="0" borderId="0" xfId="0" applyNumberFormat="1"/>
    <xf numFmtId="14" fontId="0" fillId="0" borderId="0" xfId="0" applyNumberFormat="1"/>
    <xf numFmtId="2" fontId="0" fillId="0" borderId="0" xfId="0" applyNumberFormat="1"/>
    <xf numFmtId="0" fontId="0" fillId="0" borderId="0" xfId="0" quotePrefix="1"/>
    <xf numFmtId="0" fontId="3" fillId="0" borderId="0" xfId="0" applyFont="1"/>
    <xf numFmtId="16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Continuous"/>
    </xf>
    <xf numFmtId="164" fontId="5" fillId="0" borderId="0" xfId="0" applyNumberFormat="1" applyFont="1" applyAlignment="1">
      <alignment horizontal="centerContinuous"/>
    </xf>
    <xf numFmtId="0" fontId="0" fillId="0" borderId="0" xfId="0" applyAlignment="1">
      <alignment horizontal="left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3" xfId="0" applyFont="1" applyBorder="1"/>
    <xf numFmtId="0" fontId="7" fillId="0" borderId="8" xfId="0" applyFont="1" applyBorder="1"/>
    <xf numFmtId="0" fontId="7" fillId="0" borderId="9" xfId="0" applyFont="1" applyBorder="1"/>
    <xf numFmtId="0" fontId="0" fillId="0" borderId="10" xfId="0" applyBorder="1"/>
    <xf numFmtId="0" fontId="7" fillId="0" borderId="12" xfId="0" applyFont="1" applyBorder="1"/>
    <xf numFmtId="0" fontId="7" fillId="0" borderId="15" xfId="0" applyFont="1" applyBorder="1"/>
    <xf numFmtId="49" fontId="0" fillId="0" borderId="11" xfId="0" applyNumberFormat="1" applyBorder="1"/>
    <xf numFmtId="164" fontId="7" fillId="0" borderId="7" xfId="1" applyNumberFormat="1" applyFont="1" applyBorder="1"/>
    <xf numFmtId="164" fontId="7" fillId="0" borderId="7" xfId="0" applyNumberFormat="1" applyFont="1" applyBorder="1"/>
    <xf numFmtId="164" fontId="7" fillId="0" borderId="14" xfId="0" applyNumberFormat="1" applyFont="1" applyBorder="1"/>
    <xf numFmtId="164" fontId="9" fillId="0" borderId="16" xfId="0" applyNumberFormat="1" applyFont="1" applyBorder="1"/>
    <xf numFmtId="164" fontId="11" fillId="0" borderId="7" xfId="1" applyNumberFormat="1" applyFont="1" applyBorder="1"/>
    <xf numFmtId="164" fontId="11" fillId="0" borderId="7" xfId="0" applyNumberFormat="1" applyFont="1" applyBorder="1"/>
    <xf numFmtId="164" fontId="11" fillId="0" borderId="14" xfId="0" applyNumberFormat="1" applyFont="1" applyBorder="1"/>
    <xf numFmtId="14" fontId="7" fillId="0" borderId="0" xfId="0" applyNumberFormat="1" applyFont="1"/>
    <xf numFmtId="0" fontId="7" fillId="0" borderId="17" xfId="0" applyFont="1" applyBorder="1"/>
    <xf numFmtId="164" fontId="9" fillId="0" borderId="6" xfId="0" applyNumberFormat="1" applyFont="1" applyBorder="1"/>
    <xf numFmtId="0" fontId="7" fillId="0" borderId="7" xfId="0" applyFont="1" applyBorder="1"/>
    <xf numFmtId="164" fontId="12" fillId="0" borderId="7" xfId="0" applyNumberFormat="1" applyFont="1" applyBorder="1"/>
    <xf numFmtId="0" fontId="0" fillId="0" borderId="11" xfId="0" applyBorder="1"/>
    <xf numFmtId="0" fontId="0" fillId="0" borderId="13" xfId="0" applyBorder="1"/>
    <xf numFmtId="0" fontId="7" fillId="0" borderId="18" xfId="0" applyFont="1" applyBorder="1"/>
    <xf numFmtId="164" fontId="11" fillId="0" borderId="19" xfId="1" applyNumberFormat="1" applyFont="1" applyBorder="1"/>
    <xf numFmtId="0" fontId="2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right"/>
    </xf>
    <xf numFmtId="0" fontId="0" fillId="0" borderId="4" xfId="0" applyBorder="1"/>
    <xf numFmtId="0" fontId="13" fillId="0" borderId="0" xfId="0" applyFont="1" applyAlignment="1">
      <alignment vertical="center"/>
    </xf>
    <xf numFmtId="0" fontId="0" fillId="0" borderId="0" xfId="0" applyAlignment="1">
      <alignment vertical="top"/>
    </xf>
    <xf numFmtId="49" fontId="2" fillId="0" borderId="0" xfId="0" applyNumberFormat="1" applyFon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/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40" fontId="0" fillId="0" borderId="3" xfId="0" applyNumberFormat="1" applyBorder="1" applyAlignment="1">
      <alignment horizontal="center"/>
    </xf>
    <xf numFmtId="40" fontId="0" fillId="0" borderId="4" xfId="0" applyNumberFormat="1" applyBorder="1"/>
    <xf numFmtId="164" fontId="2" fillId="0" borderId="3" xfId="0" applyNumberFormat="1" applyFont="1" applyBorder="1" applyAlignment="1">
      <alignment horizontal="center"/>
    </xf>
    <xf numFmtId="0" fontId="0" fillId="0" borderId="0" xfId="0"/>
    <xf numFmtId="49" fontId="1" fillId="0" borderId="5" xfId="0" applyNumberFormat="1" applyFont="1" applyBorder="1" applyAlignment="1">
      <alignment horizontal="right"/>
    </xf>
    <xf numFmtId="14" fontId="0" fillId="0" borderId="3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14" fontId="2" fillId="0" borderId="1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center"/>
      <protection locked="0"/>
    </xf>
    <xf numFmtId="49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4" xfId="0" applyBorder="1"/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4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51</xdr:row>
      <xdr:rowOff>152400</xdr:rowOff>
    </xdr:from>
    <xdr:to>
      <xdr:col>11</xdr:col>
      <xdr:colOff>342900</xdr:colOff>
      <xdr:row>54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504950" y="8677275"/>
          <a:ext cx="3067050" cy="34290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12700" tIns="12700" rIns="12700" bIns="12700" anchor="t" upright="1"/>
        <a:lstStyle/>
        <a:p>
          <a:pPr algn="ctr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Times New Roman"/>
              <a:cs typeface="Times New Roman"/>
            </a:rPr>
            <a:t>Pay stub Worksheet</a:t>
          </a: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4</xdr:row>
      <xdr:rowOff>38100</xdr:rowOff>
    </xdr:from>
    <xdr:to>
      <xdr:col>18</xdr:col>
      <xdr:colOff>0</xdr:colOff>
      <xdr:row>4</xdr:row>
      <xdr:rowOff>314325</xdr:rowOff>
    </xdr:to>
    <xdr:sp macro="" textlink="">
      <xdr:nvSpPr>
        <xdr:cNvPr id="3" name="Text Box 3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762000"/>
          <a:ext cx="61722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(I) Pay Stub Averaging Calculations</a:t>
          </a:r>
        </a:p>
      </xdr:txBody>
    </xdr:sp>
    <xdr:clientData/>
  </xdr:twoCellAnchor>
  <xdr:twoCellAnchor>
    <xdr:from>
      <xdr:col>0</xdr:col>
      <xdr:colOff>0</xdr:colOff>
      <xdr:row>24</xdr:row>
      <xdr:rowOff>85725</xdr:rowOff>
    </xdr:from>
    <xdr:to>
      <xdr:col>18</xdr:col>
      <xdr:colOff>0</xdr:colOff>
      <xdr:row>24</xdr:row>
      <xdr:rowOff>361950</xdr:rowOff>
    </xdr:to>
    <xdr:sp macro="" textlink="">
      <xdr:nvSpPr>
        <xdr:cNvPr id="4" name="Text Box 3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3800475"/>
          <a:ext cx="61722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(II) Year-To-Date Earnings Calculations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51</xdr:row>
      <xdr:rowOff>152400</xdr:rowOff>
    </xdr:from>
    <xdr:to>
      <xdr:col>11</xdr:col>
      <xdr:colOff>342900</xdr:colOff>
      <xdr:row>54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6DCEF64-05FF-47F1-A49E-C4B7E43F307F}"/>
            </a:ext>
          </a:extLst>
        </xdr:cNvPr>
        <xdr:cNvSpPr>
          <a:spLocks noChangeArrowheads="1"/>
        </xdr:cNvSpPr>
      </xdr:nvSpPr>
      <xdr:spPr bwMode="auto">
        <a:xfrm>
          <a:off x="3679825" y="10394950"/>
          <a:ext cx="3673475" cy="40957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12700" tIns="12700" rIns="12700" bIns="12700" anchor="t" upright="1"/>
        <a:lstStyle/>
        <a:p>
          <a:pPr algn="ctr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Times New Roman"/>
              <a:cs typeface="Times New Roman"/>
            </a:rPr>
            <a:t>Pay stub Worksheet</a:t>
          </a: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4</xdr:row>
      <xdr:rowOff>38100</xdr:rowOff>
    </xdr:from>
    <xdr:to>
      <xdr:col>18</xdr:col>
      <xdr:colOff>0</xdr:colOff>
      <xdr:row>4</xdr:row>
      <xdr:rowOff>314325</xdr:rowOff>
    </xdr:to>
    <xdr:sp macro="" textlink="">
      <xdr:nvSpPr>
        <xdr:cNvPr id="3" name="Text Box 35">
          <a:extLst>
            <a:ext uri="{FF2B5EF4-FFF2-40B4-BE49-F238E27FC236}">
              <a16:creationId xmlns:a16="http://schemas.microsoft.com/office/drawing/2014/main" id="{06845B77-35AC-4DA0-89FD-47293CF18233}"/>
            </a:ext>
          </a:extLst>
        </xdr:cNvPr>
        <xdr:cNvSpPr txBox="1">
          <a:spLocks noChangeArrowheads="1"/>
        </xdr:cNvSpPr>
      </xdr:nvSpPr>
      <xdr:spPr bwMode="auto">
        <a:xfrm>
          <a:off x="0" y="825500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(I) Pay Stub Averaging Calculations</a:t>
          </a:r>
        </a:p>
      </xdr:txBody>
    </xdr:sp>
    <xdr:clientData/>
  </xdr:twoCellAnchor>
  <xdr:twoCellAnchor>
    <xdr:from>
      <xdr:col>0</xdr:col>
      <xdr:colOff>0</xdr:colOff>
      <xdr:row>24</xdr:row>
      <xdr:rowOff>85725</xdr:rowOff>
    </xdr:from>
    <xdr:to>
      <xdr:col>18</xdr:col>
      <xdr:colOff>0</xdr:colOff>
      <xdr:row>24</xdr:row>
      <xdr:rowOff>361950</xdr:rowOff>
    </xdr:to>
    <xdr:sp macro="" textlink="">
      <xdr:nvSpPr>
        <xdr:cNvPr id="4" name="Text Box 36">
          <a:extLst>
            <a:ext uri="{FF2B5EF4-FFF2-40B4-BE49-F238E27FC236}">
              <a16:creationId xmlns:a16="http://schemas.microsoft.com/office/drawing/2014/main" id="{9A51DF55-E9AF-4B86-9620-D3BF2D92AD1B}"/>
            </a:ext>
          </a:extLst>
        </xdr:cNvPr>
        <xdr:cNvSpPr txBox="1">
          <a:spLocks noChangeArrowheads="1"/>
        </xdr:cNvSpPr>
      </xdr:nvSpPr>
      <xdr:spPr bwMode="auto">
        <a:xfrm>
          <a:off x="0" y="4333875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(II) Year-To-Date Earnings Calculations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51</xdr:row>
      <xdr:rowOff>152400</xdr:rowOff>
    </xdr:from>
    <xdr:to>
      <xdr:col>11</xdr:col>
      <xdr:colOff>342900</xdr:colOff>
      <xdr:row>54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220FED8-62BC-4153-9DAF-944D598F9414}"/>
            </a:ext>
          </a:extLst>
        </xdr:cNvPr>
        <xdr:cNvSpPr>
          <a:spLocks noChangeArrowheads="1"/>
        </xdr:cNvSpPr>
      </xdr:nvSpPr>
      <xdr:spPr bwMode="auto">
        <a:xfrm>
          <a:off x="3679825" y="10394950"/>
          <a:ext cx="3673475" cy="40957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12700" tIns="12700" rIns="12700" bIns="12700" anchor="t" upright="1"/>
        <a:lstStyle/>
        <a:p>
          <a:pPr algn="ctr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Times New Roman"/>
              <a:cs typeface="Times New Roman"/>
            </a:rPr>
            <a:t>Pay stub Worksheet</a:t>
          </a: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4</xdr:row>
      <xdr:rowOff>38100</xdr:rowOff>
    </xdr:from>
    <xdr:to>
      <xdr:col>18</xdr:col>
      <xdr:colOff>0</xdr:colOff>
      <xdr:row>4</xdr:row>
      <xdr:rowOff>314325</xdr:rowOff>
    </xdr:to>
    <xdr:sp macro="" textlink="">
      <xdr:nvSpPr>
        <xdr:cNvPr id="3" name="Text Box 35">
          <a:extLst>
            <a:ext uri="{FF2B5EF4-FFF2-40B4-BE49-F238E27FC236}">
              <a16:creationId xmlns:a16="http://schemas.microsoft.com/office/drawing/2014/main" id="{DDCA479E-6F2D-42F5-8A6D-2815034033E4}"/>
            </a:ext>
          </a:extLst>
        </xdr:cNvPr>
        <xdr:cNvSpPr txBox="1">
          <a:spLocks noChangeArrowheads="1"/>
        </xdr:cNvSpPr>
      </xdr:nvSpPr>
      <xdr:spPr bwMode="auto">
        <a:xfrm>
          <a:off x="0" y="825500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(I) Pay Stub Averaging Calculations</a:t>
          </a:r>
        </a:p>
      </xdr:txBody>
    </xdr:sp>
    <xdr:clientData/>
  </xdr:twoCellAnchor>
  <xdr:twoCellAnchor>
    <xdr:from>
      <xdr:col>0</xdr:col>
      <xdr:colOff>0</xdr:colOff>
      <xdr:row>24</xdr:row>
      <xdr:rowOff>85725</xdr:rowOff>
    </xdr:from>
    <xdr:to>
      <xdr:col>18</xdr:col>
      <xdr:colOff>0</xdr:colOff>
      <xdr:row>24</xdr:row>
      <xdr:rowOff>361950</xdr:rowOff>
    </xdr:to>
    <xdr:sp macro="" textlink="">
      <xdr:nvSpPr>
        <xdr:cNvPr id="4" name="Text Box 36">
          <a:extLst>
            <a:ext uri="{FF2B5EF4-FFF2-40B4-BE49-F238E27FC236}">
              <a16:creationId xmlns:a16="http://schemas.microsoft.com/office/drawing/2014/main" id="{288AB912-B481-4446-A447-A8AC8DF1440E}"/>
            </a:ext>
          </a:extLst>
        </xdr:cNvPr>
        <xdr:cNvSpPr txBox="1">
          <a:spLocks noChangeArrowheads="1"/>
        </xdr:cNvSpPr>
      </xdr:nvSpPr>
      <xdr:spPr bwMode="auto">
        <a:xfrm>
          <a:off x="0" y="4333875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(II) Year-To-Date Earnings Calculations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51</xdr:row>
      <xdr:rowOff>152400</xdr:rowOff>
    </xdr:from>
    <xdr:to>
      <xdr:col>11</xdr:col>
      <xdr:colOff>342900</xdr:colOff>
      <xdr:row>54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0284146-610F-4BD8-A2FA-BF24BC885E12}"/>
            </a:ext>
          </a:extLst>
        </xdr:cNvPr>
        <xdr:cNvSpPr>
          <a:spLocks noChangeArrowheads="1"/>
        </xdr:cNvSpPr>
      </xdr:nvSpPr>
      <xdr:spPr bwMode="auto">
        <a:xfrm>
          <a:off x="3679825" y="10394950"/>
          <a:ext cx="3673475" cy="40957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12700" tIns="12700" rIns="12700" bIns="12700" anchor="t" upright="1"/>
        <a:lstStyle/>
        <a:p>
          <a:pPr algn="ctr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Times New Roman"/>
              <a:cs typeface="Times New Roman"/>
            </a:rPr>
            <a:t>Pay stub Worksheet</a:t>
          </a: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4</xdr:row>
      <xdr:rowOff>38100</xdr:rowOff>
    </xdr:from>
    <xdr:to>
      <xdr:col>18</xdr:col>
      <xdr:colOff>0</xdr:colOff>
      <xdr:row>4</xdr:row>
      <xdr:rowOff>314325</xdr:rowOff>
    </xdr:to>
    <xdr:sp macro="" textlink="">
      <xdr:nvSpPr>
        <xdr:cNvPr id="3" name="Text Box 35">
          <a:extLst>
            <a:ext uri="{FF2B5EF4-FFF2-40B4-BE49-F238E27FC236}">
              <a16:creationId xmlns:a16="http://schemas.microsoft.com/office/drawing/2014/main" id="{60638583-50C7-4AEE-BA9B-ADF70252BCC6}"/>
            </a:ext>
          </a:extLst>
        </xdr:cNvPr>
        <xdr:cNvSpPr txBox="1">
          <a:spLocks noChangeArrowheads="1"/>
        </xdr:cNvSpPr>
      </xdr:nvSpPr>
      <xdr:spPr bwMode="auto">
        <a:xfrm>
          <a:off x="0" y="825500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(I) Pay Stub Averaging Calculations</a:t>
          </a:r>
        </a:p>
      </xdr:txBody>
    </xdr:sp>
    <xdr:clientData/>
  </xdr:twoCellAnchor>
  <xdr:twoCellAnchor>
    <xdr:from>
      <xdr:col>0</xdr:col>
      <xdr:colOff>0</xdr:colOff>
      <xdr:row>24</xdr:row>
      <xdr:rowOff>85725</xdr:rowOff>
    </xdr:from>
    <xdr:to>
      <xdr:col>18</xdr:col>
      <xdr:colOff>0</xdr:colOff>
      <xdr:row>24</xdr:row>
      <xdr:rowOff>361950</xdr:rowOff>
    </xdr:to>
    <xdr:sp macro="" textlink="">
      <xdr:nvSpPr>
        <xdr:cNvPr id="4" name="Text Box 36">
          <a:extLst>
            <a:ext uri="{FF2B5EF4-FFF2-40B4-BE49-F238E27FC236}">
              <a16:creationId xmlns:a16="http://schemas.microsoft.com/office/drawing/2014/main" id="{5C1EDBCD-04CD-4B46-9F5C-00F8C6E89BD8}"/>
            </a:ext>
          </a:extLst>
        </xdr:cNvPr>
        <xdr:cNvSpPr txBox="1">
          <a:spLocks noChangeArrowheads="1"/>
        </xdr:cNvSpPr>
      </xdr:nvSpPr>
      <xdr:spPr bwMode="auto">
        <a:xfrm>
          <a:off x="0" y="4333875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(II) Year-To-Date Earnings Calculations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51</xdr:row>
      <xdr:rowOff>152400</xdr:rowOff>
    </xdr:from>
    <xdr:to>
      <xdr:col>11</xdr:col>
      <xdr:colOff>342900</xdr:colOff>
      <xdr:row>54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7EFE8A9-1FFB-4486-8C6C-E9511CD819E6}"/>
            </a:ext>
          </a:extLst>
        </xdr:cNvPr>
        <xdr:cNvSpPr>
          <a:spLocks noChangeArrowheads="1"/>
        </xdr:cNvSpPr>
      </xdr:nvSpPr>
      <xdr:spPr bwMode="auto">
        <a:xfrm>
          <a:off x="3679825" y="10394950"/>
          <a:ext cx="3673475" cy="40957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12700" tIns="12700" rIns="12700" bIns="12700" anchor="t" upright="1"/>
        <a:lstStyle/>
        <a:p>
          <a:pPr algn="ctr" rtl="0">
            <a:defRPr sz="1000"/>
          </a:pPr>
          <a:r>
            <a:rPr lang="en-US" sz="1600" b="1" i="0" strike="noStrike">
              <a:solidFill>
                <a:srgbClr val="000000"/>
              </a:solidFill>
              <a:latin typeface="Times New Roman"/>
              <a:cs typeface="Times New Roman"/>
            </a:rPr>
            <a:t>Pay stub Worksheet</a:t>
          </a: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4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4</xdr:row>
      <xdr:rowOff>38100</xdr:rowOff>
    </xdr:from>
    <xdr:to>
      <xdr:col>18</xdr:col>
      <xdr:colOff>0</xdr:colOff>
      <xdr:row>4</xdr:row>
      <xdr:rowOff>314325</xdr:rowOff>
    </xdr:to>
    <xdr:sp macro="" textlink="">
      <xdr:nvSpPr>
        <xdr:cNvPr id="3" name="Text Box 35">
          <a:extLst>
            <a:ext uri="{FF2B5EF4-FFF2-40B4-BE49-F238E27FC236}">
              <a16:creationId xmlns:a16="http://schemas.microsoft.com/office/drawing/2014/main" id="{2F627855-C7CE-4BB3-8B29-A37DA1254E91}"/>
            </a:ext>
          </a:extLst>
        </xdr:cNvPr>
        <xdr:cNvSpPr txBox="1">
          <a:spLocks noChangeArrowheads="1"/>
        </xdr:cNvSpPr>
      </xdr:nvSpPr>
      <xdr:spPr bwMode="auto">
        <a:xfrm>
          <a:off x="0" y="825500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(I) Pay Stub Averaging Calculations</a:t>
          </a:r>
        </a:p>
      </xdr:txBody>
    </xdr:sp>
    <xdr:clientData/>
  </xdr:twoCellAnchor>
  <xdr:twoCellAnchor>
    <xdr:from>
      <xdr:col>0</xdr:col>
      <xdr:colOff>0</xdr:colOff>
      <xdr:row>24</xdr:row>
      <xdr:rowOff>85725</xdr:rowOff>
    </xdr:from>
    <xdr:to>
      <xdr:col>18</xdr:col>
      <xdr:colOff>0</xdr:colOff>
      <xdr:row>24</xdr:row>
      <xdr:rowOff>361950</xdr:rowOff>
    </xdr:to>
    <xdr:sp macro="" textlink="">
      <xdr:nvSpPr>
        <xdr:cNvPr id="4" name="Text Box 36">
          <a:extLst>
            <a:ext uri="{FF2B5EF4-FFF2-40B4-BE49-F238E27FC236}">
              <a16:creationId xmlns:a16="http://schemas.microsoft.com/office/drawing/2014/main" id="{153B885D-5631-4F67-AAC2-1FD5B66EB0D0}"/>
            </a:ext>
          </a:extLst>
        </xdr:cNvPr>
        <xdr:cNvSpPr txBox="1">
          <a:spLocks noChangeArrowheads="1"/>
        </xdr:cNvSpPr>
      </xdr:nvSpPr>
      <xdr:spPr bwMode="auto">
        <a:xfrm>
          <a:off x="0" y="4333875"/>
          <a:ext cx="10541000" cy="276225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sng" strike="noStrike">
              <a:solidFill>
                <a:srgbClr val="000000"/>
              </a:solidFill>
              <a:latin typeface="Arial"/>
              <a:cs typeface="Arial"/>
            </a:rPr>
            <a:t>(II) Year-To-Date Earnings Calculations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34C5C-D6A5-4A67-A439-CDFAEF2A57FE}">
  <dimension ref="A1:E7"/>
  <sheetViews>
    <sheetView showGridLines="0" zoomScaleNormal="100" workbookViewId="0">
      <selection activeCell="I6" sqref="I6"/>
    </sheetView>
  </sheetViews>
  <sheetFormatPr defaultColWidth="8.7265625" defaultRowHeight="14.5" x14ac:dyDescent="0.35"/>
  <cols>
    <col min="1" max="1" width="17.26953125" customWidth="1"/>
    <col min="2" max="4" width="22.7265625" customWidth="1"/>
    <col min="5" max="5" width="11.453125" customWidth="1"/>
  </cols>
  <sheetData>
    <row r="1" spans="1:5" x14ac:dyDescent="0.35">
      <c r="A1" s="22" t="s">
        <v>0</v>
      </c>
      <c r="B1" s="23" t="s">
        <v>1</v>
      </c>
      <c r="C1" s="23" t="s">
        <v>2</v>
      </c>
      <c r="D1" s="42" t="s">
        <v>3</v>
      </c>
      <c r="E1" s="24"/>
    </row>
    <row r="2" spans="1:5" ht="23.25" customHeight="1" x14ac:dyDescent="0.35">
      <c r="A2" s="27">
        <f>'WAGE CALCULATION JOB 1'!C1</f>
        <v>0</v>
      </c>
      <c r="B2" s="28">
        <f>IFERROR('WAGE CALCULATION JOB 1'!L42,0)</f>
        <v>0</v>
      </c>
      <c r="C2" s="32">
        <f>IFERROR('WAGE CALCULATION JOB 1'!P42,0)</f>
        <v>0</v>
      </c>
      <c r="D2" s="43">
        <f>B2-C2</f>
        <v>0</v>
      </c>
      <c r="E2" s="25" t="s">
        <v>4</v>
      </c>
    </row>
    <row r="3" spans="1:5" ht="27.75" customHeight="1" x14ac:dyDescent="0.35">
      <c r="A3" s="40">
        <f>'WAGE CALCULATION JOB 2'!C1</f>
        <v>0</v>
      </c>
      <c r="B3" s="29">
        <f>IFERROR('WAGE CALCULATION JOB 2'!L42,0)</f>
        <v>0</v>
      </c>
      <c r="C3" s="33">
        <f>IFERROR('WAGE CALCULATION JOB 2'!P42,0)</f>
        <v>0</v>
      </c>
      <c r="D3" s="43">
        <f t="shared" ref="D3:D6" si="0">B3-C3</f>
        <v>0</v>
      </c>
      <c r="E3" s="25" t="s">
        <v>5</v>
      </c>
    </row>
    <row r="4" spans="1:5" ht="27" customHeight="1" x14ac:dyDescent="0.35">
      <c r="A4" s="40">
        <f>'WAGE CALCULATION JOB 3'!C1</f>
        <v>0</v>
      </c>
      <c r="B4" s="29">
        <f>IFERROR('WAGE CALCULATION JOB 3'!L42,0)</f>
        <v>0</v>
      </c>
      <c r="C4" s="33">
        <f>IFERROR('WAGE CALCULATION JOB 3'!P42,0)</f>
        <v>0</v>
      </c>
      <c r="D4" s="43">
        <f t="shared" si="0"/>
        <v>0</v>
      </c>
      <c r="E4" s="25" t="s">
        <v>6</v>
      </c>
    </row>
    <row r="5" spans="1:5" ht="26.25" customHeight="1" x14ac:dyDescent="0.35">
      <c r="A5" s="40">
        <f>'WAGE CALCULATION JOB 4'!C1</f>
        <v>0</v>
      </c>
      <c r="B5" s="29">
        <f>IFERROR('WAGE CALCULATION JOB 4'!L42,0)</f>
        <v>0</v>
      </c>
      <c r="C5" s="29">
        <f>IFERROR('WAGE CALCULATION JOB 4'!P42,0)</f>
        <v>0</v>
      </c>
      <c r="D5" s="43">
        <f t="shared" si="0"/>
        <v>0</v>
      </c>
      <c r="E5" s="25" t="s">
        <v>7</v>
      </c>
    </row>
    <row r="6" spans="1:5" ht="26.25" customHeight="1" thickBot="1" x14ac:dyDescent="0.4">
      <c r="A6" s="41">
        <f>'WAGE CALCULATION JOB 5'!C1</f>
        <v>0</v>
      </c>
      <c r="B6" s="30">
        <f>IFERROR('WAGE CALCULATION JOB 5'!L42,0)</f>
        <v>0</v>
      </c>
      <c r="C6" s="34">
        <f>IFERROR('WAGE CALCULATION JOB 5'!P42,0)</f>
        <v>0</v>
      </c>
      <c r="D6" s="43">
        <f t="shared" si="0"/>
        <v>0</v>
      </c>
      <c r="E6" s="26" t="s">
        <v>8</v>
      </c>
    </row>
    <row r="7" spans="1:5" ht="15" thickBot="1" x14ac:dyDescent="0.4">
      <c r="A7" s="21" t="s">
        <v>9</v>
      </c>
      <c r="B7" s="31">
        <f>SUM(B2:B6)</f>
        <v>0</v>
      </c>
      <c r="C7" s="31">
        <f>SUM(C2:C6)</f>
        <v>0</v>
      </c>
      <c r="D7" s="31">
        <f>SUM(D2:D6)</f>
        <v>0</v>
      </c>
      <c r="E7" s="47"/>
    </row>
  </sheetData>
  <sheetProtection sheet="1" selectLockedCells="1" selectUnlockedCell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B017-3663-48EC-BAFA-A2D60D42D954}">
  <sheetPr>
    <pageSetUpPr fitToPage="1"/>
  </sheetPr>
  <dimension ref="A1:T55"/>
  <sheetViews>
    <sheetView tabSelected="1" zoomScale="90" zoomScaleNormal="90" workbookViewId="0">
      <selection activeCell="O6" sqref="O6"/>
    </sheetView>
  </sheetViews>
  <sheetFormatPr defaultColWidth="9.26953125" defaultRowHeight="14.5" x14ac:dyDescent="0.35"/>
  <cols>
    <col min="1" max="1" width="35.26953125" customWidth="1"/>
    <col min="2" max="2" width="6.26953125" customWidth="1"/>
    <col min="3" max="3" width="10.453125" bestFit="1" customWidth="1"/>
    <col min="4" max="4" width="5.26953125" customWidth="1"/>
    <col min="5" max="5" width="9.26953125" bestFit="1" customWidth="1"/>
    <col min="6" max="6" width="3" customWidth="1"/>
    <col min="7" max="7" width="10.453125" customWidth="1"/>
    <col min="8" max="8" width="4.26953125" customWidth="1"/>
    <col min="9" max="9" width="2.7265625" customWidth="1"/>
    <col min="10" max="10" width="7" customWidth="1"/>
    <col min="11" max="11" width="6.7265625" customWidth="1"/>
    <col min="12" max="12" width="13.26953125" customWidth="1"/>
    <col min="13" max="13" width="5.7265625" customWidth="1"/>
    <col min="14" max="14" width="4.26953125" customWidth="1"/>
    <col min="15" max="15" width="12.26953125" customWidth="1"/>
    <col min="16" max="16" width="15.26953125" customWidth="1"/>
    <col min="17" max="17" width="9.26953125" hidden="1" customWidth="1"/>
    <col min="18" max="18" width="0.26953125" hidden="1" customWidth="1"/>
  </cols>
  <sheetData>
    <row r="1" spans="1:18" ht="18.75" customHeight="1" x14ac:dyDescent="0.35">
      <c r="A1" s="19" t="s">
        <v>10</v>
      </c>
      <c r="B1" s="1"/>
      <c r="C1" s="68"/>
      <c r="D1" s="69"/>
      <c r="E1" s="69"/>
      <c r="F1" s="69"/>
      <c r="G1" s="69"/>
      <c r="H1" s="69"/>
      <c r="K1" s="19" t="s">
        <v>11</v>
      </c>
      <c r="M1" s="70"/>
      <c r="N1" s="71"/>
      <c r="O1" s="71"/>
    </row>
    <row r="3" spans="1:18" x14ac:dyDescent="0.35">
      <c r="A3" t="s">
        <v>12</v>
      </c>
    </row>
    <row r="4" spans="1:18" x14ac:dyDescent="0.35">
      <c r="A4" t="s">
        <v>13</v>
      </c>
    </row>
    <row r="5" spans="1:18" ht="33" customHeight="1" thickBot="1" x14ac:dyDescent="0.4"/>
    <row r="6" spans="1:18" ht="15" thickBot="1" x14ac:dyDescent="0.4">
      <c r="A6" t="s">
        <v>14</v>
      </c>
      <c r="N6" s="19" t="s">
        <v>15</v>
      </c>
      <c r="O6" s="3"/>
      <c r="P6" s="45"/>
    </row>
    <row r="7" spans="1:18" x14ac:dyDescent="0.35">
      <c r="A7" t="s">
        <v>16</v>
      </c>
    </row>
    <row r="8" spans="1:18" ht="15" thickBot="1" x14ac:dyDescent="0.4">
      <c r="A8" t="s">
        <v>17</v>
      </c>
    </row>
    <row r="9" spans="1:18" ht="15" thickBot="1" x14ac:dyDescent="0.4">
      <c r="R9" s="4">
        <v>26</v>
      </c>
    </row>
    <row r="10" spans="1:18" ht="15" thickBot="1" x14ac:dyDescent="0.4">
      <c r="A10" t="s">
        <v>18</v>
      </c>
      <c r="M10" s="19" t="s">
        <v>19</v>
      </c>
      <c r="N10" s="72">
        <v>19.5</v>
      </c>
      <c r="O10" s="67"/>
      <c r="R10">
        <v>52</v>
      </c>
    </row>
    <row r="11" spans="1:18" x14ac:dyDescent="0.35">
      <c r="A11" s="19" t="s">
        <v>20</v>
      </c>
      <c r="R11">
        <v>24</v>
      </c>
    </row>
    <row r="12" spans="1:18" x14ac:dyDescent="0.35">
      <c r="A12" s="19" t="s">
        <v>21</v>
      </c>
      <c r="R12">
        <v>12</v>
      </c>
    </row>
    <row r="13" spans="1:18" x14ac:dyDescent="0.35">
      <c r="A13" t="s">
        <v>22</v>
      </c>
      <c r="G13" s="64"/>
      <c r="H13" s="64"/>
      <c r="R13">
        <v>39</v>
      </c>
    </row>
    <row r="14" spans="1:18" x14ac:dyDescent="0.35">
      <c r="A14" s="19" t="s">
        <v>23</v>
      </c>
    </row>
    <row r="15" spans="1:18" x14ac:dyDescent="0.35">
      <c r="A15" s="19" t="s">
        <v>24</v>
      </c>
    </row>
    <row r="16" spans="1:18" x14ac:dyDescent="0.35">
      <c r="A16" s="19" t="s">
        <v>25</v>
      </c>
    </row>
    <row r="17" spans="1:17" x14ac:dyDescent="0.35">
      <c r="A17" s="19"/>
    </row>
    <row r="18" spans="1:17" x14ac:dyDescent="0.35">
      <c r="A18" t="s">
        <v>26</v>
      </c>
    </row>
    <row r="19" spans="1:17" ht="15" thickBot="1" x14ac:dyDescent="0.4">
      <c r="L19" s="19" t="s">
        <v>27</v>
      </c>
    </row>
    <row r="20" spans="1:17" ht="15" thickBot="1" x14ac:dyDescent="0.4">
      <c r="A20" s="64">
        <v>1</v>
      </c>
      <c r="B20" s="65"/>
      <c r="C20" s="5"/>
      <c r="D20">
        <v>4</v>
      </c>
      <c r="E20" s="6"/>
      <c r="K20" s="44"/>
      <c r="L20" s="19" t="s">
        <v>28</v>
      </c>
    </row>
    <row r="21" spans="1:17" ht="15" thickBot="1" x14ac:dyDescent="0.4">
      <c r="A21" s="64">
        <v>2</v>
      </c>
      <c r="B21" s="65"/>
      <c r="C21" s="6"/>
      <c r="D21">
        <v>5</v>
      </c>
      <c r="E21" s="6"/>
      <c r="K21" s="44"/>
      <c r="N21" s="46"/>
    </row>
    <row r="22" spans="1:17" ht="15" thickBot="1" x14ac:dyDescent="0.4">
      <c r="A22" s="64">
        <v>3</v>
      </c>
      <c r="B22" s="73"/>
      <c r="C22" s="6"/>
      <c r="D22">
        <v>6</v>
      </c>
      <c r="E22" s="6"/>
      <c r="N22" s="46"/>
    </row>
    <row r="23" spans="1:17" ht="3" customHeight="1" thickBot="1" x14ac:dyDescent="0.4">
      <c r="A23" s="74"/>
      <c r="B23" s="74"/>
      <c r="G23">
        <f>$O$6</f>
        <v>0</v>
      </c>
      <c r="N23" s="46"/>
    </row>
    <row r="24" spans="1:17" ht="15" thickBot="1" x14ac:dyDescent="0.4">
      <c r="D24" s="60">
        <f>C22+C21+C20+E20+E21+E22</f>
        <v>0</v>
      </c>
      <c r="E24" s="75"/>
      <c r="G24" s="7">
        <f>$O$6</f>
        <v>0</v>
      </c>
      <c r="I24" s="76">
        <f>$N$10</f>
        <v>19.5</v>
      </c>
      <c r="J24" s="59"/>
      <c r="L24" s="77" t="e">
        <f>(D24/G24)*I24</f>
        <v>#DIV/0!</v>
      </c>
      <c r="M24" s="78"/>
      <c r="N24" s="46"/>
    </row>
    <row r="25" spans="1:17" ht="37.5" customHeight="1" thickBot="1" x14ac:dyDescent="0.4"/>
    <row r="26" spans="1:17" ht="15" thickBot="1" x14ac:dyDescent="0.4">
      <c r="A26" t="s">
        <v>29</v>
      </c>
      <c r="N26" s="66"/>
      <c r="O26" s="67"/>
    </row>
    <row r="27" spans="1:17" ht="15" thickBot="1" x14ac:dyDescent="0.4">
      <c r="M27" s="8"/>
    </row>
    <row r="28" spans="1:17" ht="15" thickBot="1" x14ac:dyDescent="0.4">
      <c r="A28" t="s">
        <v>30</v>
      </c>
      <c r="N28" s="66"/>
      <c r="O28" s="67"/>
    </row>
    <row r="29" spans="1:17" ht="21" customHeight="1" x14ac:dyDescent="0.35">
      <c r="M29" s="8"/>
    </row>
    <row r="30" spans="1:17" ht="15" thickBot="1" x14ac:dyDescent="0.4">
      <c r="M30" s="8"/>
    </row>
    <row r="31" spans="1:17" ht="15" thickBot="1" x14ac:dyDescent="0.4">
      <c r="A31" t="s">
        <v>31</v>
      </c>
      <c r="B31" s="1"/>
      <c r="N31" s="53"/>
      <c r="O31" s="54"/>
      <c r="Q31" s="9"/>
    </row>
    <row r="32" spans="1:17" ht="15" thickBot="1" x14ac:dyDescent="0.4">
      <c r="C32" s="20" t="s">
        <v>32</v>
      </c>
      <c r="G32" s="19" t="s">
        <v>33</v>
      </c>
      <c r="M32" s="10"/>
      <c r="Q32" s="11"/>
    </row>
    <row r="33" spans="1:20" ht="15" thickBot="1" x14ac:dyDescent="0.4">
      <c r="C33" s="7">
        <f>IF(N26="",N28-(DATE(YEAR(N28),1,1))+1,IF(N28="",0,IF(INT(((DATE(YEAR(N28),1,1))-1)/N26)=0,N28-N26+1,N28-(DATE(YEAR(N28),1,1))+1)))</f>
        <v>0</v>
      </c>
      <c r="D33" s="55"/>
      <c r="E33" s="55"/>
      <c r="G33" s="56" cm="1">
        <f t="array" ref="G33">SUM((((N28-MAX(IF(PayPeriods!A:A&lt;='WAGE CALCULATION JOB 1'!N28,PayPeriods!A:A))))/7),COUNTIFS(PayPeriods!A:A,"&gt;="&amp;'WAGE CALCULATION JOB 1'!N26,PayPeriods!A:A,"&lt;="&amp;'WAGE CALCULATION JOB 1'!N28),((MIN(IF(PayPeriods!A:A&gt;='WAGE CALCULATION JOB 1'!N26,PayPeriods!A:A)))-N26)/7)</f>
        <v>0</v>
      </c>
      <c r="H33" s="57"/>
      <c r="I33" s="55"/>
      <c r="J33" s="55"/>
      <c r="K33" s="55"/>
      <c r="Q33" s="11"/>
      <c r="T33" s="12"/>
    </row>
    <row r="34" spans="1:20" x14ac:dyDescent="0.35">
      <c r="G34" s="12"/>
      <c r="Q34" s="11"/>
      <c r="S34" s="12"/>
    </row>
    <row r="35" spans="1:20" x14ac:dyDescent="0.35">
      <c r="G35" s="12"/>
      <c r="K35" s="44"/>
      <c r="L35" t="s">
        <v>34</v>
      </c>
      <c r="Q35" s="12"/>
      <c r="T35" s="11"/>
    </row>
    <row r="36" spans="1:20" x14ac:dyDescent="0.35">
      <c r="E36" s="12"/>
      <c r="K36" s="44"/>
      <c r="L36" s="19" t="s">
        <v>35</v>
      </c>
    </row>
    <row r="37" spans="1:20" ht="15" thickBot="1" x14ac:dyDescent="0.4"/>
    <row r="38" spans="1:20" ht="15" thickBot="1" x14ac:dyDescent="0.4">
      <c r="D38" s="60">
        <f>N31</f>
        <v>0</v>
      </c>
      <c r="E38" s="59"/>
      <c r="G38" s="61">
        <f>G33</f>
        <v>0</v>
      </c>
      <c r="H38" s="62"/>
      <c r="J38" s="7">
        <v>52</v>
      </c>
      <c r="L38" s="63">
        <f>IF(D38="",0,IF(G38="",0,IF(J38="",0,IF(G38=0,0,(D38/G38)*J38))))</f>
        <v>0</v>
      </c>
      <c r="M38" s="59"/>
      <c r="O38" s="12"/>
    </row>
    <row r="39" spans="1:20" x14ac:dyDescent="0.35">
      <c r="Q39" s="13"/>
    </row>
    <row r="40" spans="1:20" x14ac:dyDescent="0.35">
      <c r="A40" s="14" t="e">
        <f>IF(L24=0,IF(L38=0,"","The higher of the two amounts is based on the year to date calculation"),IF(L38=0,"The higher of the two amounts is based on the pay stub calculation",IF(INT(L24/L38)=0,"The higher of the two amounts is based on the year to date calculation","The higher of the two amounts is based on the pay stub calculation")))</f>
        <v>#DIV/0!</v>
      </c>
      <c r="B40" s="44"/>
      <c r="Q40" s="13"/>
    </row>
    <row r="41" spans="1:20" ht="15" thickBot="1" x14ac:dyDescent="0.4">
      <c r="J41" s="44"/>
      <c r="K41" s="44"/>
    </row>
    <row r="42" spans="1:20" ht="15" thickBot="1" x14ac:dyDescent="0.4">
      <c r="L42" s="58" t="e">
        <f>IF(A40="The higher of the two amounts is based on the year to date calculation",L38,IF(A40="The higher of the two amounts is based on the pay stub calculation",L24,0))</f>
        <v>#DIV/0!</v>
      </c>
      <c r="M42" s="59"/>
      <c r="O42" s="36" t="s">
        <v>36</v>
      </c>
      <c r="P42" s="37" t="e">
        <f>L42*0.85</f>
        <v>#DIV/0!</v>
      </c>
    </row>
    <row r="43" spans="1:20" ht="44.9" customHeight="1" x14ac:dyDescent="0.35">
      <c r="J43" s="15"/>
      <c r="K43" s="15"/>
      <c r="O43" s="38" t="s">
        <v>37</v>
      </c>
      <c r="P43" s="39" t="e">
        <f>L42*0.15</f>
        <v>#DIV/0!</v>
      </c>
    </row>
    <row r="44" spans="1:20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7"/>
      <c r="K44" s="17"/>
      <c r="L44" s="17"/>
      <c r="M44" s="16"/>
      <c r="N44" s="16"/>
      <c r="O44" s="16"/>
      <c r="P44" s="16"/>
    </row>
    <row r="45" spans="1:20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20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20" ht="23.25" customHeight="1" x14ac:dyDescent="0.3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20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8" x14ac:dyDescent="0.35">
      <c r="A49" s="50"/>
      <c r="B49" s="5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51"/>
      <c r="O49" s="51"/>
      <c r="P49" s="52"/>
    </row>
    <row r="50" spans="1:18" ht="21.75" customHeight="1" x14ac:dyDescent="0.3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  <row r="55" spans="1:18" x14ac:dyDescent="0.35">
      <c r="Q55" s="2"/>
      <c r="R55" s="2"/>
    </row>
  </sheetData>
  <sheetProtection sheet="1" objects="1" scenarios="1" selectLockedCells="1"/>
  <protectedRanges>
    <protectedRange sqref="N6:O11" name="Range1"/>
  </protectedRanges>
  <mergeCells count="25">
    <mergeCell ref="A20:B20"/>
    <mergeCell ref="A21:B21"/>
    <mergeCell ref="N28:O28"/>
    <mergeCell ref="C1:H1"/>
    <mergeCell ref="M1:O1"/>
    <mergeCell ref="N10:O10"/>
    <mergeCell ref="G13:H13"/>
    <mergeCell ref="N26:O26"/>
    <mergeCell ref="A22:B22"/>
    <mergeCell ref="A23:B23"/>
    <mergeCell ref="D24:E24"/>
    <mergeCell ref="I24:J24"/>
    <mergeCell ref="L24:M24"/>
    <mergeCell ref="A45:P45"/>
    <mergeCell ref="A46:P46"/>
    <mergeCell ref="A49:B49"/>
    <mergeCell ref="N49:P49"/>
    <mergeCell ref="N31:O31"/>
    <mergeCell ref="D33:E33"/>
    <mergeCell ref="G33:H33"/>
    <mergeCell ref="I33:K33"/>
    <mergeCell ref="L42:M42"/>
    <mergeCell ref="D38:E38"/>
    <mergeCell ref="G38:H38"/>
    <mergeCell ref="L38:M38"/>
  </mergeCells>
  <dataValidations count="1">
    <dataValidation type="list" allowBlank="1" showInputMessage="1" showErrorMessage="1" sqref="N10:O10" xr:uid="{C3E79FF3-2D4C-4A24-9136-C3C0E7FEA7EF}">
      <formula1>"26, 52, 24, 12, 39, 19.5"</formula1>
    </dataValidation>
  </dataValidations>
  <pageMargins left="0.7" right="0.7" top="0.75" bottom="0.75" header="0.3" footer="0.3"/>
  <pageSetup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DF20F-81A8-4B0C-86D6-811CF86A6B08}">
  <sheetPr>
    <pageSetUpPr fitToPage="1"/>
  </sheetPr>
  <dimension ref="A1:T55"/>
  <sheetViews>
    <sheetView topLeftCell="A5" zoomScale="90" zoomScaleNormal="90" workbookViewId="0">
      <selection activeCell="M1" sqref="M1:O1"/>
    </sheetView>
  </sheetViews>
  <sheetFormatPr defaultColWidth="9.26953125" defaultRowHeight="14.5" x14ac:dyDescent="0.35"/>
  <cols>
    <col min="1" max="1" width="35.26953125" customWidth="1"/>
    <col min="2" max="2" width="6.26953125" customWidth="1"/>
    <col min="3" max="3" width="10.453125" bestFit="1" customWidth="1"/>
    <col min="4" max="4" width="5.26953125" customWidth="1"/>
    <col min="5" max="5" width="9.26953125" bestFit="1" customWidth="1"/>
    <col min="6" max="6" width="3" customWidth="1"/>
    <col min="7" max="7" width="10.453125" customWidth="1"/>
    <col min="8" max="8" width="4.26953125" customWidth="1"/>
    <col min="9" max="9" width="2.7265625" customWidth="1"/>
    <col min="10" max="10" width="7" customWidth="1"/>
    <col min="11" max="11" width="6.7265625" customWidth="1"/>
    <col min="12" max="12" width="13.26953125" customWidth="1"/>
    <col min="13" max="13" width="5.7265625" customWidth="1"/>
    <col min="14" max="14" width="4.26953125" customWidth="1"/>
    <col min="15" max="15" width="12.26953125" customWidth="1"/>
    <col min="16" max="16" width="15.26953125" customWidth="1"/>
    <col min="17" max="17" width="9.26953125" hidden="1" customWidth="1"/>
    <col min="18" max="18" width="0.26953125" hidden="1" customWidth="1"/>
  </cols>
  <sheetData>
    <row r="1" spans="1:18" ht="18.75" customHeight="1" x14ac:dyDescent="0.35">
      <c r="A1" s="19" t="s">
        <v>10</v>
      </c>
      <c r="B1" s="1"/>
      <c r="C1" s="68"/>
      <c r="D1" s="69"/>
      <c r="E1" s="69"/>
      <c r="F1" s="69"/>
      <c r="G1" s="69"/>
      <c r="H1" s="69"/>
      <c r="K1" s="19" t="s">
        <v>11</v>
      </c>
      <c r="M1" s="70"/>
      <c r="N1" s="71"/>
      <c r="O1" s="71"/>
    </row>
    <row r="3" spans="1:18" x14ac:dyDescent="0.35">
      <c r="A3" t="s">
        <v>12</v>
      </c>
    </row>
    <row r="4" spans="1:18" x14ac:dyDescent="0.35">
      <c r="A4" t="s">
        <v>13</v>
      </c>
    </row>
    <row r="5" spans="1:18" ht="33" customHeight="1" thickBot="1" x14ac:dyDescent="0.4"/>
    <row r="6" spans="1:18" ht="15" thickBot="1" x14ac:dyDescent="0.4">
      <c r="A6" t="s">
        <v>14</v>
      </c>
      <c r="N6" s="19" t="s">
        <v>15</v>
      </c>
      <c r="O6" s="3"/>
      <c r="P6" s="45"/>
    </row>
    <row r="7" spans="1:18" x14ac:dyDescent="0.35">
      <c r="A7" t="s">
        <v>16</v>
      </c>
    </row>
    <row r="8" spans="1:18" ht="15" thickBot="1" x14ac:dyDescent="0.4">
      <c r="A8" t="s">
        <v>17</v>
      </c>
    </row>
    <row r="9" spans="1:18" ht="15" thickBot="1" x14ac:dyDescent="0.4">
      <c r="R9" s="4">
        <v>26</v>
      </c>
    </row>
    <row r="10" spans="1:18" ht="15" thickBot="1" x14ac:dyDescent="0.4">
      <c r="A10" t="s">
        <v>18</v>
      </c>
      <c r="M10" s="19" t="s">
        <v>19</v>
      </c>
      <c r="N10" s="72"/>
      <c r="O10" s="67"/>
      <c r="R10">
        <v>52</v>
      </c>
    </row>
    <row r="11" spans="1:18" x14ac:dyDescent="0.35">
      <c r="A11" s="19" t="s">
        <v>20</v>
      </c>
      <c r="R11">
        <v>24</v>
      </c>
    </row>
    <row r="12" spans="1:18" x14ac:dyDescent="0.35">
      <c r="A12" s="19" t="s">
        <v>21</v>
      </c>
      <c r="R12">
        <v>12</v>
      </c>
    </row>
    <row r="13" spans="1:18" x14ac:dyDescent="0.35">
      <c r="A13" t="s">
        <v>22</v>
      </c>
      <c r="G13" s="64"/>
      <c r="H13" s="64"/>
      <c r="R13">
        <v>39</v>
      </c>
    </row>
    <row r="14" spans="1:18" x14ac:dyDescent="0.35">
      <c r="A14" s="19" t="s">
        <v>23</v>
      </c>
    </row>
    <row r="15" spans="1:18" x14ac:dyDescent="0.35">
      <c r="A15" s="19" t="s">
        <v>38</v>
      </c>
    </row>
    <row r="16" spans="1:18" x14ac:dyDescent="0.35">
      <c r="A16" s="19" t="s">
        <v>39</v>
      </c>
    </row>
    <row r="17" spans="1:17" x14ac:dyDescent="0.35">
      <c r="A17" s="19"/>
    </row>
    <row r="18" spans="1:17" x14ac:dyDescent="0.35">
      <c r="A18" t="s">
        <v>26</v>
      </c>
    </row>
    <row r="19" spans="1:17" ht="15" thickBot="1" x14ac:dyDescent="0.4">
      <c r="L19" s="19" t="s">
        <v>27</v>
      </c>
    </row>
    <row r="20" spans="1:17" ht="15" thickBot="1" x14ac:dyDescent="0.4">
      <c r="A20" s="64">
        <v>1</v>
      </c>
      <c r="B20" s="65"/>
      <c r="C20" s="5"/>
      <c r="D20">
        <v>4</v>
      </c>
      <c r="E20" s="6"/>
      <c r="K20" s="44"/>
      <c r="L20" s="19" t="s">
        <v>28</v>
      </c>
    </row>
    <row r="21" spans="1:17" ht="15" thickBot="1" x14ac:dyDescent="0.4">
      <c r="A21" s="64">
        <v>2</v>
      </c>
      <c r="B21" s="65"/>
      <c r="C21" s="6"/>
      <c r="D21">
        <v>5</v>
      </c>
      <c r="E21" s="6"/>
      <c r="K21" s="44"/>
      <c r="N21" s="46"/>
    </row>
    <row r="22" spans="1:17" ht="15" thickBot="1" x14ac:dyDescent="0.4">
      <c r="A22" s="64">
        <v>3</v>
      </c>
      <c r="B22" s="73"/>
      <c r="C22" s="6"/>
      <c r="D22">
        <v>6</v>
      </c>
      <c r="E22" s="6"/>
      <c r="N22" s="46"/>
    </row>
    <row r="23" spans="1:17" ht="3" customHeight="1" thickBot="1" x14ac:dyDescent="0.4">
      <c r="A23" s="74"/>
      <c r="B23" s="74"/>
      <c r="N23" s="46"/>
    </row>
    <row r="24" spans="1:17" ht="15" thickBot="1" x14ac:dyDescent="0.4">
      <c r="D24" s="60">
        <f>C22+C21+C20+E20+E21+E22</f>
        <v>0</v>
      </c>
      <c r="E24" s="75"/>
      <c r="G24" s="7">
        <f>$O$6</f>
        <v>0</v>
      </c>
      <c r="I24" s="76">
        <f>$N$10</f>
        <v>0</v>
      </c>
      <c r="J24" s="59"/>
      <c r="L24" s="63" t="e">
        <f>(D24/G24)*I24</f>
        <v>#DIV/0!</v>
      </c>
      <c r="M24" s="78"/>
      <c r="N24" s="46"/>
    </row>
    <row r="25" spans="1:17" ht="37.5" customHeight="1" thickBot="1" x14ac:dyDescent="0.4"/>
    <row r="26" spans="1:17" ht="15" thickBot="1" x14ac:dyDescent="0.4">
      <c r="A26" t="s">
        <v>29</v>
      </c>
      <c r="N26" s="66"/>
      <c r="O26" s="67"/>
    </row>
    <row r="27" spans="1:17" ht="15" thickBot="1" x14ac:dyDescent="0.4">
      <c r="M27" s="8"/>
    </row>
    <row r="28" spans="1:17" ht="15" thickBot="1" x14ac:dyDescent="0.4">
      <c r="A28" t="s">
        <v>30</v>
      </c>
      <c r="N28" s="66"/>
      <c r="O28" s="67"/>
    </row>
    <row r="29" spans="1:17" ht="21" customHeight="1" x14ac:dyDescent="0.35">
      <c r="M29" s="8"/>
    </row>
    <row r="30" spans="1:17" ht="15" thickBot="1" x14ac:dyDescent="0.4">
      <c r="M30" s="8"/>
    </row>
    <row r="31" spans="1:17" ht="15" thickBot="1" x14ac:dyDescent="0.4">
      <c r="A31" t="s">
        <v>31</v>
      </c>
      <c r="B31" s="1"/>
      <c r="N31" s="53"/>
      <c r="O31" s="54"/>
      <c r="Q31" s="9"/>
    </row>
    <row r="32" spans="1:17" ht="15" thickBot="1" x14ac:dyDescent="0.4">
      <c r="C32" s="20" t="s">
        <v>32</v>
      </c>
      <c r="G32" s="19" t="s">
        <v>33</v>
      </c>
      <c r="M32" s="10"/>
      <c r="Q32" s="11"/>
    </row>
    <row r="33" spans="1:20" ht="15" thickBot="1" x14ac:dyDescent="0.4">
      <c r="C33" s="7">
        <f>IF(N26="",N28-(DATE(YEAR(N28),1,1))+1,IF(N28="",0,IF(INT(((DATE(YEAR(N28),1,1))-1)/N26)=0,N28-N26+1,N28-(DATE(YEAR(N28),1,1))+1)))</f>
        <v>0</v>
      </c>
      <c r="D33" s="55"/>
      <c r="E33" s="55"/>
      <c r="G33" s="56" cm="1">
        <f t="array" ref="G33">SUM((((N28-MAX(IF(PayPeriods!A:A&lt;='WAGE CALCULATION JOB 2'!N28,PayPeriods!A:A))))/7),COUNTIFS(PayPeriods!A:A,"&gt;="&amp;'WAGE CALCULATION JOB 2'!N26,PayPeriods!A:A,"&lt;="&amp;'WAGE CALCULATION JOB 2'!N28),((MIN(IF(PayPeriods!A:A&gt;='WAGE CALCULATION JOB 2'!N26,PayPeriods!A:A)))-N26)/7)</f>
        <v>0</v>
      </c>
      <c r="H33" s="57"/>
      <c r="I33" s="55"/>
      <c r="J33" s="55"/>
      <c r="K33" s="55"/>
      <c r="Q33" s="11"/>
      <c r="T33" s="12"/>
    </row>
    <row r="34" spans="1:20" x14ac:dyDescent="0.35">
      <c r="G34" s="12"/>
      <c r="Q34" s="11"/>
      <c r="S34" s="12"/>
    </row>
    <row r="35" spans="1:20" x14ac:dyDescent="0.35">
      <c r="G35" s="12"/>
      <c r="K35" s="44"/>
      <c r="L35" t="s">
        <v>34</v>
      </c>
      <c r="Q35" s="12"/>
      <c r="T35" s="11"/>
    </row>
    <row r="36" spans="1:20" x14ac:dyDescent="0.35">
      <c r="E36" s="12"/>
      <c r="K36" s="44"/>
      <c r="L36" s="19" t="s">
        <v>35</v>
      </c>
    </row>
    <row r="37" spans="1:20" ht="15" thickBot="1" x14ac:dyDescent="0.4"/>
    <row r="38" spans="1:20" ht="15" thickBot="1" x14ac:dyDescent="0.4">
      <c r="D38" s="60">
        <f>N31</f>
        <v>0</v>
      </c>
      <c r="E38" s="59"/>
      <c r="G38" s="61">
        <f>G33</f>
        <v>0</v>
      </c>
      <c r="H38" s="62"/>
      <c r="J38" s="7">
        <v>52</v>
      </c>
      <c r="L38" s="63">
        <f>IF(D38="",0,IF(G38="",0,IF(J38="",0,IF(G38=0,0,(D38/G38)*J38))))</f>
        <v>0</v>
      </c>
      <c r="M38" s="59"/>
      <c r="O38" s="12"/>
    </row>
    <row r="39" spans="1:20" x14ac:dyDescent="0.35">
      <c r="Q39" s="13"/>
    </row>
    <row r="40" spans="1:20" x14ac:dyDescent="0.35">
      <c r="A40" s="14" t="e">
        <f>IF(L24=0,IF(L38=0,"","The higher of the two amounts is based on the year to date calculation"),IF(L38=0,"The higher of the two amounts is based on the pay stub calculation",IF(INT(L24/L38)=0,"The higher of the two amounts is based on the year to date calculation","The higher of the two amounts is based on the pay stub calculation")))</f>
        <v>#DIV/0!</v>
      </c>
      <c r="B40" s="44"/>
      <c r="Q40" s="13"/>
    </row>
    <row r="41" spans="1:20" ht="15" thickBot="1" x14ac:dyDescent="0.4">
      <c r="J41" s="44"/>
      <c r="K41" s="44"/>
    </row>
    <row r="42" spans="1:20" ht="15" thickBot="1" x14ac:dyDescent="0.4">
      <c r="L42" s="58" t="e">
        <f>IF(A40="The higher of the two amounts is based on the year to date calculation",L38,IF(A40="The higher of the two amounts is based on the pay stub calculation",L24,0))</f>
        <v>#DIV/0!</v>
      </c>
      <c r="M42" s="59"/>
      <c r="O42" s="36" t="s">
        <v>36</v>
      </c>
      <c r="P42" s="37" t="e">
        <f>L42*0.85</f>
        <v>#DIV/0!</v>
      </c>
    </row>
    <row r="43" spans="1:20" ht="44.9" customHeight="1" x14ac:dyDescent="0.35">
      <c r="J43" s="15"/>
      <c r="K43" s="15"/>
      <c r="O43" s="38" t="s">
        <v>37</v>
      </c>
      <c r="P43" s="39" t="e">
        <f>L42*0.15</f>
        <v>#DIV/0!</v>
      </c>
    </row>
    <row r="44" spans="1:20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7"/>
      <c r="K44" s="17"/>
      <c r="L44" s="17"/>
      <c r="M44" s="16"/>
      <c r="N44" s="16"/>
      <c r="O44" s="16"/>
      <c r="P44" s="16"/>
    </row>
    <row r="45" spans="1:20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20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20" ht="23.25" customHeight="1" x14ac:dyDescent="0.3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20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8" x14ac:dyDescent="0.35">
      <c r="A49" s="50"/>
      <c r="B49" s="5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51"/>
      <c r="O49" s="51"/>
      <c r="P49" s="52"/>
    </row>
    <row r="50" spans="1:18" ht="21.75" customHeight="1" x14ac:dyDescent="0.3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  <row r="55" spans="1:18" x14ac:dyDescent="0.35">
      <c r="Q55" s="2"/>
      <c r="R55" s="2"/>
    </row>
  </sheetData>
  <sheetProtection sheet="1" objects="1" scenarios="1" selectLockedCells="1"/>
  <protectedRanges>
    <protectedRange sqref="A1:O22" name="Range1"/>
    <protectedRange sqref="N26:O32" name="Range2"/>
  </protectedRanges>
  <mergeCells count="25">
    <mergeCell ref="L42:M42"/>
    <mergeCell ref="A45:P45"/>
    <mergeCell ref="A46:P46"/>
    <mergeCell ref="A49:B49"/>
    <mergeCell ref="N49:P49"/>
    <mergeCell ref="N28:O28"/>
    <mergeCell ref="N31:O31"/>
    <mergeCell ref="D33:E33"/>
    <mergeCell ref="G33:H33"/>
    <mergeCell ref="I33:K33"/>
    <mergeCell ref="D38:E38"/>
    <mergeCell ref="G38:H38"/>
    <mergeCell ref="L38:M38"/>
    <mergeCell ref="A22:B22"/>
    <mergeCell ref="A23:B23"/>
    <mergeCell ref="D24:E24"/>
    <mergeCell ref="I24:J24"/>
    <mergeCell ref="L24:M24"/>
    <mergeCell ref="A20:B20"/>
    <mergeCell ref="A21:B21"/>
    <mergeCell ref="N26:O26"/>
    <mergeCell ref="C1:H1"/>
    <mergeCell ref="M1:O1"/>
    <mergeCell ref="N10:O10"/>
    <mergeCell ref="G13:H13"/>
  </mergeCells>
  <dataValidations count="1">
    <dataValidation type="list" allowBlank="1" showInputMessage="1" showErrorMessage="1" sqref="N10:O10" xr:uid="{02A0B24F-6A58-49E2-B08B-E368D428A84E}">
      <formula1>"26,52,24,12,39,19.5"</formula1>
    </dataValidation>
  </dataValidations>
  <pageMargins left="0.7" right="0.7" top="0.75" bottom="0.75" header="0.3" footer="0.3"/>
  <pageSetup scale="5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E0DA1-EBAA-4DC9-926E-C94C3830401A}">
  <sheetPr>
    <pageSetUpPr fitToPage="1"/>
  </sheetPr>
  <dimension ref="A1:T55"/>
  <sheetViews>
    <sheetView topLeftCell="A11" workbookViewId="0">
      <selection activeCell="M1" sqref="M1:O1"/>
    </sheetView>
  </sheetViews>
  <sheetFormatPr defaultColWidth="9.26953125" defaultRowHeight="14.5" x14ac:dyDescent="0.35"/>
  <cols>
    <col min="1" max="1" width="35.26953125" customWidth="1"/>
    <col min="2" max="2" width="6.26953125" customWidth="1"/>
    <col min="3" max="3" width="10.453125" bestFit="1" customWidth="1"/>
    <col min="4" max="4" width="5.26953125" customWidth="1"/>
    <col min="5" max="5" width="9.26953125" bestFit="1" customWidth="1"/>
    <col min="6" max="6" width="3" customWidth="1"/>
    <col min="7" max="7" width="10.453125" customWidth="1"/>
    <col min="8" max="8" width="4.26953125" customWidth="1"/>
    <col min="9" max="9" width="2.7265625" customWidth="1"/>
    <col min="10" max="10" width="7" customWidth="1"/>
    <col min="11" max="11" width="6.7265625" customWidth="1"/>
    <col min="12" max="12" width="13.26953125" customWidth="1"/>
    <col min="13" max="13" width="5.7265625" customWidth="1"/>
    <col min="14" max="14" width="4.26953125" customWidth="1"/>
    <col min="15" max="15" width="12.26953125" customWidth="1"/>
    <col min="16" max="16" width="15.26953125" customWidth="1"/>
    <col min="17" max="17" width="9.26953125" hidden="1" customWidth="1"/>
    <col min="18" max="18" width="0.26953125" hidden="1" customWidth="1"/>
  </cols>
  <sheetData>
    <row r="1" spans="1:18" ht="18.75" customHeight="1" x14ac:dyDescent="0.35">
      <c r="A1" s="19" t="s">
        <v>10</v>
      </c>
      <c r="B1" s="1"/>
      <c r="C1" s="68"/>
      <c r="D1" s="69"/>
      <c r="E1" s="69"/>
      <c r="F1" s="69"/>
      <c r="G1" s="69"/>
      <c r="H1" s="69"/>
      <c r="K1" s="19" t="s">
        <v>11</v>
      </c>
      <c r="M1" s="70"/>
      <c r="N1" s="71"/>
      <c r="O1" s="71"/>
    </row>
    <row r="3" spans="1:18" x14ac:dyDescent="0.35">
      <c r="A3" t="s">
        <v>12</v>
      </c>
    </row>
    <row r="4" spans="1:18" x14ac:dyDescent="0.35">
      <c r="A4" t="s">
        <v>13</v>
      </c>
    </row>
    <row r="5" spans="1:18" ht="33" customHeight="1" thickBot="1" x14ac:dyDescent="0.4"/>
    <row r="6" spans="1:18" ht="15" thickBot="1" x14ac:dyDescent="0.4">
      <c r="A6" t="s">
        <v>14</v>
      </c>
      <c r="N6" s="19" t="s">
        <v>15</v>
      </c>
      <c r="O6" s="3"/>
      <c r="P6" s="45"/>
    </row>
    <row r="7" spans="1:18" x14ac:dyDescent="0.35">
      <c r="A7" t="s">
        <v>16</v>
      </c>
    </row>
    <row r="8" spans="1:18" ht="15" thickBot="1" x14ac:dyDescent="0.4">
      <c r="A8" t="s">
        <v>17</v>
      </c>
    </row>
    <row r="9" spans="1:18" ht="15" thickBot="1" x14ac:dyDescent="0.4">
      <c r="R9" s="4">
        <v>26</v>
      </c>
    </row>
    <row r="10" spans="1:18" ht="15" thickBot="1" x14ac:dyDescent="0.4">
      <c r="A10" t="s">
        <v>18</v>
      </c>
      <c r="M10" s="19" t="s">
        <v>19</v>
      </c>
      <c r="N10" s="72"/>
      <c r="O10" s="67"/>
      <c r="R10">
        <v>52</v>
      </c>
    </row>
    <row r="11" spans="1:18" x14ac:dyDescent="0.35">
      <c r="A11" s="19" t="s">
        <v>20</v>
      </c>
      <c r="R11">
        <v>24</v>
      </c>
    </row>
    <row r="12" spans="1:18" x14ac:dyDescent="0.35">
      <c r="A12" s="19" t="s">
        <v>21</v>
      </c>
      <c r="R12">
        <v>12</v>
      </c>
    </row>
    <row r="13" spans="1:18" x14ac:dyDescent="0.35">
      <c r="A13" t="s">
        <v>22</v>
      </c>
      <c r="G13" s="64"/>
      <c r="H13" s="64"/>
      <c r="R13">
        <v>39</v>
      </c>
    </row>
    <row r="14" spans="1:18" x14ac:dyDescent="0.35">
      <c r="A14" s="19" t="s">
        <v>23</v>
      </c>
    </row>
    <row r="15" spans="1:18" x14ac:dyDescent="0.35">
      <c r="A15" s="19" t="s">
        <v>38</v>
      </c>
    </row>
    <row r="16" spans="1:18" x14ac:dyDescent="0.35">
      <c r="A16" s="19" t="s">
        <v>39</v>
      </c>
    </row>
    <row r="17" spans="1:17" x14ac:dyDescent="0.35">
      <c r="A17" s="19"/>
    </row>
    <row r="18" spans="1:17" x14ac:dyDescent="0.35">
      <c r="A18" t="s">
        <v>26</v>
      </c>
    </row>
    <row r="19" spans="1:17" ht="15" thickBot="1" x14ac:dyDescent="0.4">
      <c r="L19" s="19" t="s">
        <v>27</v>
      </c>
    </row>
    <row r="20" spans="1:17" ht="15" thickBot="1" x14ac:dyDescent="0.4">
      <c r="A20" s="64">
        <v>1</v>
      </c>
      <c r="B20" s="65"/>
      <c r="C20" s="5"/>
      <c r="D20">
        <v>4</v>
      </c>
      <c r="E20" s="6"/>
      <c r="K20" s="44"/>
      <c r="L20" s="19" t="s">
        <v>28</v>
      </c>
    </row>
    <row r="21" spans="1:17" ht="15" thickBot="1" x14ac:dyDescent="0.4">
      <c r="A21" s="64">
        <v>2</v>
      </c>
      <c r="B21" s="65"/>
      <c r="C21" s="6"/>
      <c r="D21">
        <v>5</v>
      </c>
      <c r="E21" s="6"/>
      <c r="K21" s="44"/>
      <c r="N21" s="46"/>
    </row>
    <row r="22" spans="1:17" ht="15" thickBot="1" x14ac:dyDescent="0.4">
      <c r="A22" s="64">
        <v>3</v>
      </c>
      <c r="B22" s="73"/>
      <c r="C22" s="6"/>
      <c r="D22">
        <v>6</v>
      </c>
      <c r="E22" s="6"/>
      <c r="N22" s="46"/>
    </row>
    <row r="23" spans="1:17" ht="3" customHeight="1" thickBot="1" x14ac:dyDescent="0.4">
      <c r="A23" s="74"/>
      <c r="B23" s="74"/>
      <c r="N23" s="46"/>
    </row>
    <row r="24" spans="1:17" ht="15" thickBot="1" x14ac:dyDescent="0.4">
      <c r="D24" s="60">
        <f>C22+C21+C20+E20+E21+E22</f>
        <v>0</v>
      </c>
      <c r="E24" s="75"/>
      <c r="G24" s="7">
        <f>$O$6</f>
        <v>0</v>
      </c>
      <c r="I24" s="76">
        <f>$N$10</f>
        <v>0</v>
      </c>
      <c r="J24" s="59"/>
      <c r="L24" s="63" t="e">
        <f>(D24/G24)*I24</f>
        <v>#DIV/0!</v>
      </c>
      <c r="M24" s="78"/>
      <c r="N24" s="46"/>
    </row>
    <row r="25" spans="1:17" ht="37.5" customHeight="1" thickBot="1" x14ac:dyDescent="0.4"/>
    <row r="26" spans="1:17" ht="15" thickBot="1" x14ac:dyDescent="0.4">
      <c r="A26" t="s">
        <v>29</v>
      </c>
      <c r="N26" s="66"/>
      <c r="O26" s="67"/>
    </row>
    <row r="27" spans="1:17" ht="15" thickBot="1" x14ac:dyDescent="0.4">
      <c r="M27" s="8"/>
    </row>
    <row r="28" spans="1:17" ht="15" thickBot="1" x14ac:dyDescent="0.4">
      <c r="A28" t="s">
        <v>30</v>
      </c>
      <c r="N28" s="66"/>
      <c r="O28" s="67"/>
    </row>
    <row r="29" spans="1:17" ht="21" customHeight="1" x14ac:dyDescent="0.35">
      <c r="M29" s="8"/>
    </row>
    <row r="30" spans="1:17" ht="15" thickBot="1" x14ac:dyDescent="0.4">
      <c r="M30" s="8"/>
    </row>
    <row r="31" spans="1:17" ht="15" thickBot="1" x14ac:dyDescent="0.4">
      <c r="A31" t="s">
        <v>31</v>
      </c>
      <c r="B31" s="1"/>
      <c r="N31" s="53"/>
      <c r="O31" s="54"/>
      <c r="Q31" s="9"/>
    </row>
    <row r="32" spans="1:17" ht="15" thickBot="1" x14ac:dyDescent="0.4">
      <c r="C32" s="20" t="s">
        <v>32</v>
      </c>
      <c r="G32" s="19" t="s">
        <v>33</v>
      </c>
      <c r="M32" s="10"/>
      <c r="Q32" s="11"/>
    </row>
    <row r="33" spans="1:20" ht="15" thickBot="1" x14ac:dyDescent="0.4">
      <c r="C33" s="7">
        <f>IF(N26="",N28-(DATE(YEAR(N28),1,1))+1,IF(N28="",0,IF(INT(((DATE(YEAR(N28),1,1))-1)/N26)=0,N28-N26+1,N28-(DATE(YEAR(N28),1,1))+1)))</f>
        <v>0</v>
      </c>
      <c r="D33" s="55"/>
      <c r="E33" s="55"/>
      <c r="G33" s="56" cm="1">
        <f t="array" ref="G33">SUM((((N28-MAX(IF(PayPeriods!A:A&lt;='WAGE CALCULATION JOB 3'!N28,PayPeriods!A:A))))/7),COUNTIFS(PayPeriods!A:A,"&gt;="&amp;'WAGE CALCULATION JOB 3'!N26,PayPeriods!A:A,"&lt;="&amp;'WAGE CALCULATION JOB 3'!N28),((MIN(IF(PayPeriods!A:A&gt;='WAGE CALCULATION JOB 3'!N26,PayPeriods!A:A)))-N26)/7)</f>
        <v>0</v>
      </c>
      <c r="H33" s="57"/>
      <c r="I33" s="55"/>
      <c r="J33" s="55"/>
      <c r="K33" s="55"/>
      <c r="Q33" s="11"/>
      <c r="T33" s="12"/>
    </row>
    <row r="34" spans="1:20" x14ac:dyDescent="0.35">
      <c r="G34" s="12"/>
      <c r="Q34" s="11"/>
      <c r="S34" s="12"/>
    </row>
    <row r="35" spans="1:20" x14ac:dyDescent="0.35">
      <c r="G35" s="12"/>
      <c r="K35" s="44"/>
      <c r="L35" t="s">
        <v>34</v>
      </c>
      <c r="Q35" s="12"/>
      <c r="T35" s="11"/>
    </row>
    <row r="36" spans="1:20" x14ac:dyDescent="0.35">
      <c r="E36" s="12"/>
      <c r="K36" s="44"/>
      <c r="L36" s="19" t="s">
        <v>35</v>
      </c>
    </row>
    <row r="37" spans="1:20" ht="15" thickBot="1" x14ac:dyDescent="0.4"/>
    <row r="38" spans="1:20" ht="15" thickBot="1" x14ac:dyDescent="0.4">
      <c r="D38" s="60">
        <f>N31</f>
        <v>0</v>
      </c>
      <c r="E38" s="59"/>
      <c r="G38" s="61">
        <f>G33</f>
        <v>0</v>
      </c>
      <c r="H38" s="62"/>
      <c r="J38" s="7">
        <v>52</v>
      </c>
      <c r="L38" s="63">
        <f>IF(D38="",0,IF(G38="",0,IF(J38="",0,IF(G38=0,0,(D38/G38)*J38))))</f>
        <v>0</v>
      </c>
      <c r="M38" s="59"/>
      <c r="O38" s="12"/>
    </row>
    <row r="39" spans="1:20" x14ac:dyDescent="0.35">
      <c r="Q39" s="13"/>
    </row>
    <row r="40" spans="1:20" x14ac:dyDescent="0.35">
      <c r="A40" s="14" t="e">
        <f>IF(L24=0,IF(L38=0,"","The higher of the two amounts is based on the year to date calculation"),IF(L38=0,"The higher of the two amounts is based on the pay stub calculation",IF(INT(L24/L38)=0,"The higher of the two amounts is based on the year to date calculation","The higher of the two amounts is based on the pay stub calculation")))</f>
        <v>#DIV/0!</v>
      </c>
      <c r="B40" s="44"/>
      <c r="Q40" s="13"/>
    </row>
    <row r="41" spans="1:20" ht="15" thickBot="1" x14ac:dyDescent="0.4">
      <c r="J41" s="44"/>
      <c r="K41" s="44"/>
    </row>
    <row r="42" spans="1:20" ht="15" thickBot="1" x14ac:dyDescent="0.4">
      <c r="L42" s="58" t="e">
        <f>IF(A40="The higher of the two amounts is based on the year to date calculation",L38,IF(A40="The higher of the two amounts is based on the pay stub calculation",L24,0))</f>
        <v>#DIV/0!</v>
      </c>
      <c r="M42" s="59"/>
      <c r="O42" s="36" t="s">
        <v>36</v>
      </c>
      <c r="P42" s="37" t="e">
        <f>L42*0.85</f>
        <v>#DIV/0!</v>
      </c>
    </row>
    <row r="43" spans="1:20" ht="44.9" customHeight="1" x14ac:dyDescent="0.35">
      <c r="J43" s="15"/>
      <c r="K43" s="15"/>
      <c r="O43" s="38" t="s">
        <v>37</v>
      </c>
      <c r="P43" s="39" t="e">
        <f>L42*0.15</f>
        <v>#DIV/0!</v>
      </c>
    </row>
    <row r="44" spans="1:20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7"/>
      <c r="K44" s="17"/>
      <c r="L44" s="17"/>
      <c r="M44" s="16"/>
      <c r="N44" s="16"/>
      <c r="O44" s="16"/>
      <c r="P44" s="16"/>
    </row>
    <row r="45" spans="1:20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20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20" ht="23.25" customHeight="1" x14ac:dyDescent="0.3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20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8" x14ac:dyDescent="0.35">
      <c r="A49" s="50"/>
      <c r="B49" s="5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51"/>
      <c r="O49" s="51"/>
      <c r="P49" s="52"/>
    </row>
    <row r="50" spans="1:18" ht="21.75" customHeight="1" x14ac:dyDescent="0.3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  <row r="55" spans="1:18" x14ac:dyDescent="0.35">
      <c r="Q55" s="2"/>
      <c r="R55" s="2"/>
    </row>
  </sheetData>
  <sheetProtection sheet="1" objects="1" scenarios="1" selectLockedCells="1"/>
  <protectedRanges>
    <protectedRange sqref="N26:O32" name="Range2"/>
    <protectedRange sqref="A1:O22" name="Range1"/>
  </protectedRanges>
  <mergeCells count="25">
    <mergeCell ref="L42:M42"/>
    <mergeCell ref="A45:P45"/>
    <mergeCell ref="A46:P46"/>
    <mergeCell ref="A49:B49"/>
    <mergeCell ref="N49:P49"/>
    <mergeCell ref="N28:O28"/>
    <mergeCell ref="N31:O31"/>
    <mergeCell ref="D33:E33"/>
    <mergeCell ref="G33:H33"/>
    <mergeCell ref="I33:K33"/>
    <mergeCell ref="D38:E38"/>
    <mergeCell ref="G38:H38"/>
    <mergeCell ref="L38:M38"/>
    <mergeCell ref="A22:B22"/>
    <mergeCell ref="A23:B23"/>
    <mergeCell ref="D24:E24"/>
    <mergeCell ref="I24:J24"/>
    <mergeCell ref="L24:M24"/>
    <mergeCell ref="A20:B20"/>
    <mergeCell ref="A21:B21"/>
    <mergeCell ref="N26:O26"/>
    <mergeCell ref="C1:H1"/>
    <mergeCell ref="M1:O1"/>
    <mergeCell ref="N10:O10"/>
    <mergeCell ref="G13:H13"/>
  </mergeCells>
  <dataValidations count="1">
    <dataValidation type="list" allowBlank="1" showInputMessage="1" showErrorMessage="1" sqref="N10:O10" xr:uid="{85278C8C-10C0-4456-B049-74618CCA8E89}">
      <formula1>"26,52,24,12,39,19.5"</formula1>
    </dataValidation>
  </dataValidations>
  <pageMargins left="0.7" right="0.7" top="0.75" bottom="0.75" header="0.3" footer="0.3"/>
  <pageSetup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7DE5-A6BA-418C-9636-EA92C20A40C5}">
  <sheetPr>
    <pageSetUpPr fitToPage="1"/>
  </sheetPr>
  <dimension ref="A1:T55"/>
  <sheetViews>
    <sheetView topLeftCell="A14" workbookViewId="0">
      <selection activeCell="M1" sqref="M1:O1"/>
    </sheetView>
  </sheetViews>
  <sheetFormatPr defaultColWidth="9.26953125" defaultRowHeight="14.5" x14ac:dyDescent="0.35"/>
  <cols>
    <col min="1" max="1" width="35.26953125" customWidth="1"/>
    <col min="2" max="2" width="6.26953125" customWidth="1"/>
    <col min="3" max="3" width="10.453125" bestFit="1" customWidth="1"/>
    <col min="4" max="4" width="5.26953125" customWidth="1"/>
    <col min="5" max="5" width="9.26953125" bestFit="1" customWidth="1"/>
    <col min="6" max="6" width="3" customWidth="1"/>
    <col min="7" max="7" width="10.453125" customWidth="1"/>
    <col min="8" max="8" width="4.26953125" customWidth="1"/>
    <col min="9" max="9" width="2.7265625" customWidth="1"/>
    <col min="10" max="10" width="7" customWidth="1"/>
    <col min="11" max="11" width="6.7265625" customWidth="1"/>
    <col min="12" max="12" width="13.26953125" customWidth="1"/>
    <col min="13" max="13" width="5.7265625" customWidth="1"/>
    <col min="14" max="14" width="4.26953125" customWidth="1"/>
    <col min="15" max="15" width="12.26953125" customWidth="1"/>
    <col min="16" max="16" width="15.26953125" customWidth="1"/>
    <col min="17" max="17" width="9.26953125" hidden="1" customWidth="1"/>
    <col min="18" max="18" width="0.26953125" hidden="1" customWidth="1"/>
  </cols>
  <sheetData>
    <row r="1" spans="1:18" ht="18.75" customHeight="1" x14ac:dyDescent="0.35">
      <c r="A1" s="19" t="s">
        <v>10</v>
      </c>
      <c r="B1" s="1"/>
      <c r="C1" s="68"/>
      <c r="D1" s="69"/>
      <c r="E1" s="69"/>
      <c r="F1" s="69"/>
      <c r="G1" s="69"/>
      <c r="H1" s="69"/>
      <c r="K1" s="19" t="s">
        <v>11</v>
      </c>
      <c r="M1" s="70"/>
      <c r="N1" s="71"/>
      <c r="O1" s="71"/>
    </row>
    <row r="3" spans="1:18" x14ac:dyDescent="0.35">
      <c r="A3" t="s">
        <v>12</v>
      </c>
    </row>
    <row r="4" spans="1:18" x14ac:dyDescent="0.35">
      <c r="A4" t="s">
        <v>13</v>
      </c>
    </row>
    <row r="5" spans="1:18" ht="33" customHeight="1" thickBot="1" x14ac:dyDescent="0.4"/>
    <row r="6" spans="1:18" ht="15" thickBot="1" x14ac:dyDescent="0.4">
      <c r="A6" t="s">
        <v>14</v>
      </c>
      <c r="N6" s="19" t="s">
        <v>15</v>
      </c>
      <c r="O6" s="3"/>
      <c r="P6" s="45"/>
    </row>
    <row r="7" spans="1:18" x14ac:dyDescent="0.35">
      <c r="A7" t="s">
        <v>16</v>
      </c>
    </row>
    <row r="8" spans="1:18" ht="15" thickBot="1" x14ac:dyDescent="0.4">
      <c r="A8" t="s">
        <v>17</v>
      </c>
    </row>
    <row r="9" spans="1:18" ht="15" thickBot="1" x14ac:dyDescent="0.4">
      <c r="R9" s="4">
        <v>26</v>
      </c>
    </row>
    <row r="10" spans="1:18" ht="15" thickBot="1" x14ac:dyDescent="0.4">
      <c r="A10" t="s">
        <v>18</v>
      </c>
      <c r="M10" s="19" t="s">
        <v>19</v>
      </c>
      <c r="N10" s="72"/>
      <c r="O10" s="67"/>
      <c r="R10">
        <v>52</v>
      </c>
    </row>
    <row r="11" spans="1:18" x14ac:dyDescent="0.35">
      <c r="A11" s="19" t="s">
        <v>20</v>
      </c>
      <c r="R11">
        <v>24</v>
      </c>
    </row>
    <row r="12" spans="1:18" x14ac:dyDescent="0.35">
      <c r="A12" s="19" t="s">
        <v>21</v>
      </c>
      <c r="R12">
        <v>12</v>
      </c>
    </row>
    <row r="13" spans="1:18" x14ac:dyDescent="0.35">
      <c r="A13" t="s">
        <v>22</v>
      </c>
      <c r="G13" s="64"/>
      <c r="H13" s="64"/>
      <c r="R13">
        <v>39</v>
      </c>
    </row>
    <row r="14" spans="1:18" x14ac:dyDescent="0.35">
      <c r="A14" s="19" t="s">
        <v>23</v>
      </c>
    </row>
    <row r="15" spans="1:18" x14ac:dyDescent="0.35">
      <c r="A15" s="19" t="s">
        <v>38</v>
      </c>
    </row>
    <row r="16" spans="1:18" x14ac:dyDescent="0.35">
      <c r="A16" s="19" t="s">
        <v>39</v>
      </c>
    </row>
    <row r="17" spans="1:17" x14ac:dyDescent="0.35">
      <c r="A17" s="19"/>
    </row>
    <row r="18" spans="1:17" x14ac:dyDescent="0.35">
      <c r="A18" t="s">
        <v>26</v>
      </c>
    </row>
    <row r="19" spans="1:17" ht="15" thickBot="1" x14ac:dyDescent="0.4">
      <c r="L19" s="19" t="s">
        <v>27</v>
      </c>
    </row>
    <row r="20" spans="1:17" ht="15" thickBot="1" x14ac:dyDescent="0.4">
      <c r="A20" s="64">
        <v>1</v>
      </c>
      <c r="B20" s="65"/>
      <c r="C20" s="5"/>
      <c r="D20">
        <v>4</v>
      </c>
      <c r="E20" s="6"/>
      <c r="K20" s="44"/>
      <c r="L20" s="19" t="s">
        <v>28</v>
      </c>
    </row>
    <row r="21" spans="1:17" ht="15" thickBot="1" x14ac:dyDescent="0.4">
      <c r="A21" s="64">
        <v>2</v>
      </c>
      <c r="B21" s="65"/>
      <c r="C21" s="6"/>
      <c r="D21">
        <v>5</v>
      </c>
      <c r="E21" s="6"/>
      <c r="K21" s="44"/>
      <c r="N21" s="46"/>
    </row>
    <row r="22" spans="1:17" ht="15" thickBot="1" x14ac:dyDescent="0.4">
      <c r="A22" s="64">
        <v>3</v>
      </c>
      <c r="B22" s="73"/>
      <c r="C22" s="6"/>
      <c r="D22">
        <v>6</v>
      </c>
      <c r="E22" s="6"/>
      <c r="N22" s="46"/>
    </row>
    <row r="23" spans="1:17" ht="3" customHeight="1" thickBot="1" x14ac:dyDescent="0.4">
      <c r="A23" s="74"/>
      <c r="B23" s="74"/>
      <c r="N23" s="46"/>
    </row>
    <row r="24" spans="1:17" ht="15" thickBot="1" x14ac:dyDescent="0.4">
      <c r="D24" s="60">
        <f>C22+C21+C20+E20+E21+E22</f>
        <v>0</v>
      </c>
      <c r="E24" s="75"/>
      <c r="G24" s="7">
        <f>$O$6</f>
        <v>0</v>
      </c>
      <c r="I24" s="76">
        <f>$N$10</f>
        <v>0</v>
      </c>
      <c r="J24" s="59"/>
      <c r="L24" s="63" t="e">
        <f>(D24/G24)*I24</f>
        <v>#DIV/0!</v>
      </c>
      <c r="M24" s="78"/>
      <c r="N24" s="46"/>
    </row>
    <row r="25" spans="1:17" ht="37.5" customHeight="1" thickBot="1" x14ac:dyDescent="0.4"/>
    <row r="26" spans="1:17" ht="15" thickBot="1" x14ac:dyDescent="0.4">
      <c r="A26" t="s">
        <v>29</v>
      </c>
      <c r="N26" s="66"/>
      <c r="O26" s="67"/>
    </row>
    <row r="27" spans="1:17" ht="15" thickBot="1" x14ac:dyDescent="0.4">
      <c r="M27" s="8"/>
    </row>
    <row r="28" spans="1:17" ht="15" thickBot="1" x14ac:dyDescent="0.4">
      <c r="A28" t="s">
        <v>30</v>
      </c>
      <c r="N28" s="66"/>
      <c r="O28" s="67"/>
    </row>
    <row r="29" spans="1:17" ht="21" customHeight="1" x14ac:dyDescent="0.35">
      <c r="M29" s="8"/>
    </row>
    <row r="30" spans="1:17" ht="15" thickBot="1" x14ac:dyDescent="0.4">
      <c r="M30" s="8"/>
    </row>
    <row r="31" spans="1:17" ht="15" thickBot="1" x14ac:dyDescent="0.4">
      <c r="A31" t="s">
        <v>31</v>
      </c>
      <c r="B31" s="1"/>
      <c r="N31" s="53"/>
      <c r="O31" s="54"/>
      <c r="Q31" s="9"/>
    </row>
    <row r="32" spans="1:17" ht="15" thickBot="1" x14ac:dyDescent="0.4">
      <c r="C32" s="20" t="s">
        <v>32</v>
      </c>
      <c r="G32" s="19" t="s">
        <v>33</v>
      </c>
      <c r="M32" s="10"/>
      <c r="Q32" s="11"/>
    </row>
    <row r="33" spans="1:20" ht="15" thickBot="1" x14ac:dyDescent="0.4">
      <c r="C33" s="7">
        <f>IF(N26="",N28-(DATE(YEAR(N28),1,1))+1,IF(N28="",0,IF(INT(((DATE(YEAR(N28),1,1))-1)/N26)=0,N28-N26+1,N28-(DATE(YEAR(N28),1,1))+1)))</f>
        <v>0</v>
      </c>
      <c r="D33" s="55"/>
      <c r="E33" s="55"/>
      <c r="G33" s="56" cm="1">
        <f t="array" ref="G33">SUM((((N28-MAX(IF(PayPeriods!A:A&lt;='WAGE CALCULATION JOB 4'!N28,PayPeriods!A:A))))/7),COUNTIFS(PayPeriods!A:A,"&gt;="&amp;'WAGE CALCULATION JOB 4'!N26,PayPeriods!A:A,"&lt;="&amp;'WAGE CALCULATION JOB 4'!N28),((MIN(IF(PayPeriods!A:A&gt;='WAGE CALCULATION JOB 4'!N26,PayPeriods!A:A)))-N26)/7)</f>
        <v>0</v>
      </c>
      <c r="H33" s="57"/>
      <c r="I33" s="55"/>
      <c r="J33" s="55"/>
      <c r="K33" s="55"/>
      <c r="Q33" s="11"/>
      <c r="T33" s="12"/>
    </row>
    <row r="34" spans="1:20" x14ac:dyDescent="0.35">
      <c r="G34" s="12"/>
      <c r="Q34" s="11"/>
      <c r="S34" s="12"/>
    </row>
    <row r="35" spans="1:20" x14ac:dyDescent="0.35">
      <c r="G35" s="12"/>
      <c r="K35" s="44"/>
      <c r="L35" t="s">
        <v>34</v>
      </c>
      <c r="Q35" s="12"/>
      <c r="T35" s="11"/>
    </row>
    <row r="36" spans="1:20" x14ac:dyDescent="0.35">
      <c r="E36" s="12"/>
      <c r="K36" s="44"/>
      <c r="L36" s="19" t="s">
        <v>35</v>
      </c>
    </row>
    <row r="37" spans="1:20" ht="15" thickBot="1" x14ac:dyDescent="0.4"/>
    <row r="38" spans="1:20" ht="15" thickBot="1" x14ac:dyDescent="0.4">
      <c r="D38" s="60">
        <f>N31</f>
        <v>0</v>
      </c>
      <c r="E38" s="59"/>
      <c r="G38" s="61">
        <f>G33</f>
        <v>0</v>
      </c>
      <c r="H38" s="62"/>
      <c r="J38" s="7">
        <v>52</v>
      </c>
      <c r="L38" s="63">
        <f>IF(D38="",0,IF(G38="",0,IF(J38="",0,IF(G38=0,0,(D38/G38)*J38))))</f>
        <v>0</v>
      </c>
      <c r="M38" s="59"/>
      <c r="O38" s="12"/>
    </row>
    <row r="39" spans="1:20" x14ac:dyDescent="0.35">
      <c r="Q39" s="13"/>
    </row>
    <row r="40" spans="1:20" x14ac:dyDescent="0.35">
      <c r="A40" s="14" t="e">
        <f>IF(L24=0,IF(L38=0,"","The higher of the two amounts is based on the year to date calculation"),IF(L38=0,"The higher of the two amounts is based on the pay stub calculation",IF(INT(L24/L38)=0,"The higher of the two amounts is based on the year to date calculation","The higher of the two amounts is based on the pay stub calculation")))</f>
        <v>#DIV/0!</v>
      </c>
      <c r="B40" s="44"/>
      <c r="Q40" s="13"/>
    </row>
    <row r="41" spans="1:20" ht="15" thickBot="1" x14ac:dyDescent="0.4">
      <c r="J41" s="44"/>
      <c r="K41" s="44"/>
    </row>
    <row r="42" spans="1:20" ht="15" thickBot="1" x14ac:dyDescent="0.4">
      <c r="L42" s="58" t="e">
        <f>IF(A40="The higher of the two amounts is based on the year to date calculation",L38,IF(A40="The higher of the two amounts is based on the pay stub calculation",L24,0))</f>
        <v>#DIV/0!</v>
      </c>
      <c r="M42" s="59"/>
      <c r="O42" s="36" t="s">
        <v>36</v>
      </c>
      <c r="P42" s="37" t="e">
        <f>L42*0.85</f>
        <v>#DIV/0!</v>
      </c>
    </row>
    <row r="43" spans="1:20" ht="44.9" customHeight="1" x14ac:dyDescent="0.35">
      <c r="J43" s="15"/>
      <c r="K43" s="15"/>
      <c r="O43" s="38" t="s">
        <v>37</v>
      </c>
      <c r="P43" s="39" t="e">
        <f>L42*0.15</f>
        <v>#DIV/0!</v>
      </c>
    </row>
    <row r="44" spans="1:20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7"/>
      <c r="K44" s="17"/>
      <c r="L44" s="17"/>
      <c r="M44" s="16"/>
      <c r="N44" s="16"/>
      <c r="O44" s="16"/>
      <c r="P44" s="16"/>
    </row>
    <row r="45" spans="1:20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20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20" ht="23.25" customHeight="1" x14ac:dyDescent="0.3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20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8" x14ac:dyDescent="0.35">
      <c r="A49" s="50"/>
      <c r="B49" s="5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51"/>
      <c r="O49" s="51"/>
      <c r="P49" s="52"/>
    </row>
    <row r="50" spans="1:18" ht="21.75" customHeight="1" x14ac:dyDescent="0.3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  <row r="55" spans="1:18" x14ac:dyDescent="0.35">
      <c r="Q55" s="2"/>
      <c r="R55" s="2"/>
    </row>
  </sheetData>
  <sheetProtection sheet="1" objects="1" scenarios="1" selectLockedCells="1"/>
  <protectedRanges>
    <protectedRange sqref="A1:O22" name="Range1"/>
    <protectedRange sqref="N26:O32" name="Range2"/>
  </protectedRanges>
  <mergeCells count="25">
    <mergeCell ref="L42:M42"/>
    <mergeCell ref="A45:P45"/>
    <mergeCell ref="A46:P46"/>
    <mergeCell ref="A49:B49"/>
    <mergeCell ref="N49:P49"/>
    <mergeCell ref="N28:O28"/>
    <mergeCell ref="N31:O31"/>
    <mergeCell ref="D33:E33"/>
    <mergeCell ref="G33:H33"/>
    <mergeCell ref="I33:K33"/>
    <mergeCell ref="D38:E38"/>
    <mergeCell ref="G38:H38"/>
    <mergeCell ref="L38:M38"/>
    <mergeCell ref="A22:B22"/>
    <mergeCell ref="A23:B23"/>
    <mergeCell ref="D24:E24"/>
    <mergeCell ref="I24:J24"/>
    <mergeCell ref="L24:M24"/>
    <mergeCell ref="A20:B20"/>
    <mergeCell ref="A21:B21"/>
    <mergeCell ref="N26:O26"/>
    <mergeCell ref="C1:H1"/>
    <mergeCell ref="M1:O1"/>
    <mergeCell ref="N10:O10"/>
    <mergeCell ref="G13:H13"/>
  </mergeCells>
  <dataValidations count="1">
    <dataValidation type="list" allowBlank="1" showInputMessage="1" showErrorMessage="1" sqref="N10:O10" xr:uid="{647E5427-26A0-4C60-B04E-D72399E57DDE}">
      <formula1>"26,52,24,12,39,19.5"</formula1>
    </dataValidation>
  </dataValidations>
  <pageMargins left="0.7" right="0.7" top="0.75" bottom="0.75" header="0.3" footer="0.3"/>
  <pageSetup scale="5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709B3-7C74-459D-A11E-683C64777731}">
  <sheetPr>
    <pageSetUpPr fitToPage="1"/>
  </sheetPr>
  <dimension ref="A1:T55"/>
  <sheetViews>
    <sheetView workbookViewId="0">
      <selection activeCell="C20" sqref="C20"/>
    </sheetView>
  </sheetViews>
  <sheetFormatPr defaultColWidth="9.26953125" defaultRowHeight="14.5" x14ac:dyDescent="0.35"/>
  <cols>
    <col min="1" max="1" width="35.26953125" customWidth="1"/>
    <col min="2" max="2" width="6.26953125" customWidth="1"/>
    <col min="3" max="3" width="10.453125" bestFit="1" customWidth="1"/>
    <col min="4" max="4" width="5.26953125" customWidth="1"/>
    <col min="5" max="5" width="9.26953125" bestFit="1" customWidth="1"/>
    <col min="6" max="6" width="3" customWidth="1"/>
    <col min="7" max="7" width="10.453125" customWidth="1"/>
    <col min="8" max="8" width="4.26953125" customWidth="1"/>
    <col min="9" max="9" width="2.7265625" customWidth="1"/>
    <col min="10" max="10" width="7" customWidth="1"/>
    <col min="11" max="11" width="6.7265625" customWidth="1"/>
    <col min="12" max="12" width="13.26953125" customWidth="1"/>
    <col min="13" max="13" width="5.7265625" customWidth="1"/>
    <col min="14" max="14" width="4.26953125" customWidth="1"/>
    <col min="15" max="15" width="12.26953125" customWidth="1"/>
    <col min="16" max="16" width="15.26953125" customWidth="1"/>
    <col min="17" max="17" width="9.26953125" hidden="1" customWidth="1"/>
    <col min="18" max="18" width="0.26953125" hidden="1" customWidth="1"/>
  </cols>
  <sheetData>
    <row r="1" spans="1:18" ht="18.75" customHeight="1" x14ac:dyDescent="0.35">
      <c r="A1" s="19" t="s">
        <v>10</v>
      </c>
      <c r="B1" s="1"/>
      <c r="C1" s="68"/>
      <c r="D1" s="69"/>
      <c r="E1" s="69"/>
      <c r="F1" s="69"/>
      <c r="G1" s="69"/>
      <c r="H1" s="69"/>
      <c r="K1" s="19" t="s">
        <v>11</v>
      </c>
      <c r="M1" s="70"/>
      <c r="N1" s="71"/>
      <c r="O1" s="71"/>
    </row>
    <row r="3" spans="1:18" x14ac:dyDescent="0.35">
      <c r="A3" t="s">
        <v>12</v>
      </c>
    </row>
    <row r="4" spans="1:18" x14ac:dyDescent="0.35">
      <c r="A4" t="s">
        <v>13</v>
      </c>
    </row>
    <row r="5" spans="1:18" ht="33" customHeight="1" thickBot="1" x14ac:dyDescent="0.4"/>
    <row r="6" spans="1:18" ht="15" thickBot="1" x14ac:dyDescent="0.4">
      <c r="A6" t="s">
        <v>14</v>
      </c>
      <c r="N6" s="19" t="s">
        <v>15</v>
      </c>
      <c r="O6" s="3"/>
      <c r="P6" s="45"/>
    </row>
    <row r="7" spans="1:18" x14ac:dyDescent="0.35">
      <c r="A7" t="s">
        <v>16</v>
      </c>
    </row>
    <row r="8" spans="1:18" ht="15" thickBot="1" x14ac:dyDescent="0.4">
      <c r="A8" t="s">
        <v>17</v>
      </c>
    </row>
    <row r="9" spans="1:18" ht="15" thickBot="1" x14ac:dyDescent="0.4">
      <c r="R9" s="4">
        <v>26</v>
      </c>
    </row>
    <row r="10" spans="1:18" ht="15" thickBot="1" x14ac:dyDescent="0.4">
      <c r="A10" t="s">
        <v>18</v>
      </c>
      <c r="M10" s="19" t="s">
        <v>19</v>
      </c>
      <c r="N10" s="72"/>
      <c r="O10" s="67"/>
      <c r="R10">
        <v>52</v>
      </c>
    </row>
    <row r="11" spans="1:18" x14ac:dyDescent="0.35">
      <c r="A11" s="19" t="s">
        <v>20</v>
      </c>
      <c r="R11">
        <v>24</v>
      </c>
    </row>
    <row r="12" spans="1:18" x14ac:dyDescent="0.35">
      <c r="A12" s="19" t="s">
        <v>21</v>
      </c>
      <c r="R12">
        <v>12</v>
      </c>
    </row>
    <row r="13" spans="1:18" x14ac:dyDescent="0.35">
      <c r="A13" t="s">
        <v>22</v>
      </c>
      <c r="G13" s="64"/>
      <c r="H13" s="64"/>
      <c r="R13">
        <v>39</v>
      </c>
    </row>
    <row r="14" spans="1:18" x14ac:dyDescent="0.35">
      <c r="A14" s="19" t="s">
        <v>23</v>
      </c>
    </row>
    <row r="15" spans="1:18" x14ac:dyDescent="0.35">
      <c r="A15" s="19" t="s">
        <v>38</v>
      </c>
    </row>
    <row r="16" spans="1:18" x14ac:dyDescent="0.35">
      <c r="A16" s="19" t="s">
        <v>39</v>
      </c>
    </row>
    <row r="17" spans="1:17" x14ac:dyDescent="0.35">
      <c r="A17" s="19"/>
    </row>
    <row r="18" spans="1:17" x14ac:dyDescent="0.35">
      <c r="A18" t="s">
        <v>26</v>
      </c>
    </row>
    <row r="19" spans="1:17" ht="15" thickBot="1" x14ac:dyDescent="0.4">
      <c r="L19" s="19" t="s">
        <v>27</v>
      </c>
    </row>
    <row r="20" spans="1:17" ht="15" thickBot="1" x14ac:dyDescent="0.4">
      <c r="A20" s="64">
        <v>1</v>
      </c>
      <c r="B20" s="65"/>
      <c r="C20" s="5">
        <v>0</v>
      </c>
      <c r="D20">
        <v>4</v>
      </c>
      <c r="E20" s="6"/>
      <c r="K20" s="44"/>
      <c r="L20" s="19" t="s">
        <v>28</v>
      </c>
    </row>
    <row r="21" spans="1:17" ht="15" thickBot="1" x14ac:dyDescent="0.4">
      <c r="A21" s="64">
        <v>2</v>
      </c>
      <c r="B21" s="65"/>
      <c r="C21" s="6"/>
      <c r="D21">
        <v>5</v>
      </c>
      <c r="E21" s="6"/>
      <c r="K21" s="44"/>
      <c r="N21" s="46"/>
    </row>
    <row r="22" spans="1:17" ht="15" thickBot="1" x14ac:dyDescent="0.4">
      <c r="A22" s="64">
        <v>3</v>
      </c>
      <c r="B22" s="73"/>
      <c r="C22" s="6"/>
      <c r="D22">
        <v>6</v>
      </c>
      <c r="E22" s="6"/>
      <c r="N22" s="46"/>
    </row>
    <row r="23" spans="1:17" ht="3" customHeight="1" thickBot="1" x14ac:dyDescent="0.4">
      <c r="A23" s="74"/>
      <c r="B23" s="74"/>
      <c r="N23" s="46"/>
    </row>
    <row r="24" spans="1:17" ht="15" thickBot="1" x14ac:dyDescent="0.4">
      <c r="D24" s="60">
        <f>C22+C21+C20+E20+E21+E22</f>
        <v>0</v>
      </c>
      <c r="E24" s="75"/>
      <c r="G24" s="7">
        <f>$O$6</f>
        <v>0</v>
      </c>
      <c r="I24" s="76">
        <f>$N$10</f>
        <v>0</v>
      </c>
      <c r="J24" s="59"/>
      <c r="L24" s="63" t="e">
        <f>(D24/G24)*I24</f>
        <v>#DIV/0!</v>
      </c>
      <c r="M24" s="78"/>
      <c r="N24" s="46"/>
    </row>
    <row r="25" spans="1:17" ht="37.5" customHeight="1" thickBot="1" x14ac:dyDescent="0.4"/>
    <row r="26" spans="1:17" ht="15" thickBot="1" x14ac:dyDescent="0.4">
      <c r="A26" t="s">
        <v>29</v>
      </c>
      <c r="N26" s="66"/>
      <c r="O26" s="67"/>
    </row>
    <row r="27" spans="1:17" ht="15" thickBot="1" x14ac:dyDescent="0.4">
      <c r="M27" s="8"/>
    </row>
    <row r="28" spans="1:17" ht="15" thickBot="1" x14ac:dyDescent="0.4">
      <c r="A28" t="s">
        <v>30</v>
      </c>
      <c r="N28" s="66"/>
      <c r="O28" s="67"/>
    </row>
    <row r="29" spans="1:17" ht="21" customHeight="1" x14ac:dyDescent="0.35">
      <c r="M29" s="8"/>
    </row>
    <row r="30" spans="1:17" ht="15" thickBot="1" x14ac:dyDescent="0.4">
      <c r="M30" s="8"/>
    </row>
    <row r="31" spans="1:17" ht="15" thickBot="1" x14ac:dyDescent="0.4">
      <c r="A31" t="s">
        <v>31</v>
      </c>
      <c r="B31" s="1"/>
      <c r="N31" s="53"/>
      <c r="O31" s="54"/>
      <c r="Q31" s="9"/>
    </row>
    <row r="32" spans="1:17" ht="15" thickBot="1" x14ac:dyDescent="0.4">
      <c r="C32" s="20" t="s">
        <v>32</v>
      </c>
      <c r="G32" s="19" t="s">
        <v>33</v>
      </c>
      <c r="M32" s="10"/>
      <c r="Q32" s="11"/>
    </row>
    <row r="33" spans="1:20" ht="15" thickBot="1" x14ac:dyDescent="0.4">
      <c r="C33" s="7">
        <f>IF(N26="",N28-(DATE(YEAR(N28),1,1))+1,IF(N28="",0,IF(INT(((DATE(YEAR(N28),1,1))-1)/N26)=0,N28-N26+1,N28-(DATE(YEAR(N28),1,1))+1)))</f>
        <v>0</v>
      </c>
      <c r="D33" s="55"/>
      <c r="E33" s="55"/>
      <c r="G33" s="56" cm="1">
        <f t="array" ref="G33">SUM((((N28-MAX(IF(PayPeriods!A:A&lt;='WAGE CALCULATION JOB 5'!N28,PayPeriods!A:A))))/7),COUNTIFS(PayPeriods!A:A,"&gt;="&amp;'WAGE CALCULATION JOB 5'!N26,PayPeriods!A:A,"&lt;="&amp;'WAGE CALCULATION JOB 5'!N28),((MIN(IF(PayPeriods!A:A&gt;='WAGE CALCULATION JOB 5'!N26,PayPeriods!A:A)))-N26)/7)</f>
        <v>0</v>
      </c>
      <c r="H33" s="57"/>
      <c r="I33" s="55"/>
      <c r="J33" s="55"/>
      <c r="K33" s="55"/>
      <c r="Q33" s="11"/>
      <c r="T33" s="12"/>
    </row>
    <row r="34" spans="1:20" x14ac:dyDescent="0.35">
      <c r="G34" s="12"/>
      <c r="Q34" s="11"/>
      <c r="S34" s="12"/>
    </row>
    <row r="35" spans="1:20" x14ac:dyDescent="0.35">
      <c r="G35" s="12"/>
      <c r="K35" s="44"/>
      <c r="L35" t="s">
        <v>34</v>
      </c>
      <c r="Q35" s="12"/>
      <c r="T35" s="11"/>
    </row>
    <row r="36" spans="1:20" x14ac:dyDescent="0.35">
      <c r="E36" s="12"/>
      <c r="K36" s="44"/>
      <c r="L36" s="19" t="s">
        <v>35</v>
      </c>
    </row>
    <row r="37" spans="1:20" ht="15" thickBot="1" x14ac:dyDescent="0.4"/>
    <row r="38" spans="1:20" ht="15" thickBot="1" x14ac:dyDescent="0.4">
      <c r="D38" s="60">
        <f>N31</f>
        <v>0</v>
      </c>
      <c r="E38" s="59"/>
      <c r="G38" s="61">
        <f>G33</f>
        <v>0</v>
      </c>
      <c r="H38" s="62"/>
      <c r="J38" s="7">
        <v>52</v>
      </c>
      <c r="L38" s="63">
        <f>IF(D38="",0,IF(G38="",0,IF(J38="",0,IF(G38=0,0,(D38/G38)*J38))))</f>
        <v>0</v>
      </c>
      <c r="M38" s="59"/>
      <c r="O38" s="12"/>
    </row>
    <row r="39" spans="1:20" x14ac:dyDescent="0.35">
      <c r="Q39" s="13"/>
    </row>
    <row r="40" spans="1:20" x14ac:dyDescent="0.35">
      <c r="A40" s="14" t="e">
        <f>IF(L24=0,IF(L38=0,"","The higher of the two amounts is based on the year to date calculation"),IF(L38=0,"The higher of the two amounts is based on the pay stub calculation",IF(INT(L24/L38)=0,"The higher of the two amounts is based on the year to date calculation","The higher of the two amounts is based on the pay stub calculation")))</f>
        <v>#DIV/0!</v>
      </c>
      <c r="B40" s="44"/>
      <c r="Q40" s="13"/>
    </row>
    <row r="41" spans="1:20" ht="15" thickBot="1" x14ac:dyDescent="0.4">
      <c r="J41" s="44"/>
      <c r="K41" s="44"/>
    </row>
    <row r="42" spans="1:20" ht="15" thickBot="1" x14ac:dyDescent="0.4">
      <c r="L42" s="58" t="e">
        <f>IF(A40="The higher of the two amounts is based on the year to date calculation",L38,IF(A40="The higher of the two amounts is based on the pay stub calculation",L24,0))</f>
        <v>#DIV/0!</v>
      </c>
      <c r="M42" s="59"/>
      <c r="O42" s="36" t="s">
        <v>36</v>
      </c>
      <c r="P42" s="37" t="e">
        <f>L42*0.85</f>
        <v>#DIV/0!</v>
      </c>
    </row>
    <row r="43" spans="1:20" ht="44.9" customHeight="1" x14ac:dyDescent="0.35">
      <c r="J43" s="15"/>
      <c r="K43" s="15"/>
      <c r="O43" s="38" t="s">
        <v>37</v>
      </c>
      <c r="P43" s="39" t="e">
        <f>L42*0.15</f>
        <v>#DIV/0!</v>
      </c>
    </row>
    <row r="44" spans="1:20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7"/>
      <c r="K44" s="17"/>
      <c r="L44" s="17"/>
      <c r="M44" s="16"/>
      <c r="N44" s="16"/>
      <c r="O44" s="16"/>
      <c r="P44" s="16"/>
    </row>
    <row r="45" spans="1:20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</row>
    <row r="46" spans="1:20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</row>
    <row r="47" spans="1:20" ht="23.25" customHeight="1" x14ac:dyDescent="0.3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20" x14ac:dyDescent="0.3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8" x14ac:dyDescent="0.35">
      <c r="A49" s="50"/>
      <c r="B49" s="5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51"/>
      <c r="O49" s="51"/>
      <c r="P49" s="52"/>
    </row>
    <row r="50" spans="1:18" ht="21.75" customHeight="1" x14ac:dyDescent="0.3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  <row r="55" spans="1:18" x14ac:dyDescent="0.35">
      <c r="Q55" s="2"/>
      <c r="R55" s="2"/>
    </row>
  </sheetData>
  <sheetProtection sheet="1" objects="1" scenarios="1" selectLockedCells="1"/>
  <protectedRanges>
    <protectedRange sqref="A1:O22" name="Range1"/>
    <protectedRange sqref="N26:O32" name="Range2"/>
  </protectedRanges>
  <mergeCells count="25">
    <mergeCell ref="L42:M42"/>
    <mergeCell ref="A45:P45"/>
    <mergeCell ref="A46:P46"/>
    <mergeCell ref="A49:B49"/>
    <mergeCell ref="N49:P49"/>
    <mergeCell ref="N28:O28"/>
    <mergeCell ref="N31:O31"/>
    <mergeCell ref="D33:E33"/>
    <mergeCell ref="G33:H33"/>
    <mergeCell ref="I33:K33"/>
    <mergeCell ref="D38:E38"/>
    <mergeCell ref="G38:H38"/>
    <mergeCell ref="L38:M38"/>
    <mergeCell ref="A22:B22"/>
    <mergeCell ref="A23:B23"/>
    <mergeCell ref="D24:E24"/>
    <mergeCell ref="I24:J24"/>
    <mergeCell ref="L24:M24"/>
    <mergeCell ref="A20:B20"/>
    <mergeCell ref="A21:B21"/>
    <mergeCell ref="N26:O26"/>
    <mergeCell ref="C1:H1"/>
    <mergeCell ref="M1:O1"/>
    <mergeCell ref="N10:O10"/>
    <mergeCell ref="G13:H13"/>
  </mergeCells>
  <dataValidations count="1">
    <dataValidation type="list" allowBlank="1" showInputMessage="1" showErrorMessage="1" sqref="N10:O10" xr:uid="{B85D96D8-831D-4A60-9AB0-E0634CAAB2DF}">
      <formula1>"26,52,24,12,39,19.5"</formula1>
    </dataValidation>
  </dataValidations>
  <pageMargins left="0.7" right="0.7" top="0.75" bottom="0.75" header="0.3" footer="0.3"/>
  <pageSetup scale="5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47F93-F8AF-8844-BA55-9254840CA674}">
  <dimension ref="A1:I74"/>
  <sheetViews>
    <sheetView zoomScaleNormal="100" workbookViewId="0">
      <selection activeCell="A55" sqref="A55"/>
    </sheetView>
  </sheetViews>
  <sheetFormatPr defaultColWidth="10.7265625" defaultRowHeight="14.5" x14ac:dyDescent="0.35"/>
  <cols>
    <col min="1" max="1" width="15" style="11" customWidth="1"/>
    <col min="2" max="2" width="18.453125" style="11" customWidth="1"/>
    <col min="3" max="3" width="15.26953125" style="11" customWidth="1"/>
    <col min="4" max="4" width="17" customWidth="1"/>
  </cols>
  <sheetData>
    <row r="1" spans="1:5" x14ac:dyDescent="0.35">
      <c r="A1" s="35" t="s">
        <v>21</v>
      </c>
      <c r="B1" s="35" t="s">
        <v>40</v>
      </c>
      <c r="C1" s="35" t="s">
        <v>23</v>
      </c>
      <c r="D1" s="19" t="s">
        <v>41</v>
      </c>
      <c r="E1" s="35" t="s">
        <v>42</v>
      </c>
    </row>
    <row r="2" spans="1:5" x14ac:dyDescent="0.35">
      <c r="A2" s="11">
        <v>46017</v>
      </c>
      <c r="B2" s="11">
        <v>46017</v>
      </c>
      <c r="C2" s="11">
        <v>46023</v>
      </c>
      <c r="D2" s="11">
        <v>46023</v>
      </c>
    </row>
    <row r="3" spans="1:5" x14ac:dyDescent="0.35">
      <c r="A3" s="11">
        <v>46024</v>
      </c>
      <c r="B3" s="11">
        <v>46031</v>
      </c>
      <c r="C3" s="11">
        <v>46054</v>
      </c>
      <c r="D3" s="11">
        <v>46037</v>
      </c>
    </row>
    <row r="4" spans="1:5" x14ac:dyDescent="0.35">
      <c r="A4" s="11">
        <v>46031</v>
      </c>
      <c r="B4" s="11">
        <v>46045</v>
      </c>
      <c r="C4" s="11">
        <v>46082</v>
      </c>
      <c r="D4" s="11">
        <v>46054</v>
      </c>
    </row>
    <row r="5" spans="1:5" x14ac:dyDescent="0.35">
      <c r="A5" s="11">
        <v>46038</v>
      </c>
      <c r="B5" s="11">
        <v>46059</v>
      </c>
      <c r="C5" s="11">
        <v>46113</v>
      </c>
      <c r="D5" s="11">
        <v>46068</v>
      </c>
    </row>
    <row r="6" spans="1:5" x14ac:dyDescent="0.35">
      <c r="A6" s="11">
        <v>46045</v>
      </c>
      <c r="B6" s="11">
        <v>46073</v>
      </c>
      <c r="C6" s="11">
        <v>46143</v>
      </c>
      <c r="D6" s="11">
        <v>46082</v>
      </c>
    </row>
    <row r="7" spans="1:5" x14ac:dyDescent="0.35">
      <c r="A7" s="11">
        <v>46052</v>
      </c>
      <c r="B7" s="11">
        <v>46087</v>
      </c>
      <c r="C7" s="11">
        <v>46174</v>
      </c>
      <c r="D7" s="11">
        <v>46096</v>
      </c>
    </row>
    <row r="8" spans="1:5" x14ac:dyDescent="0.35">
      <c r="A8" s="11">
        <v>46059</v>
      </c>
      <c r="B8" s="11">
        <v>46101</v>
      </c>
      <c r="C8" s="11">
        <v>46204</v>
      </c>
      <c r="D8" s="11">
        <v>46113</v>
      </c>
    </row>
    <row r="9" spans="1:5" x14ac:dyDescent="0.35">
      <c r="A9" s="11">
        <v>46066</v>
      </c>
      <c r="B9" s="11">
        <v>46115</v>
      </c>
      <c r="C9" s="11">
        <v>46235</v>
      </c>
      <c r="D9" s="11">
        <v>46127</v>
      </c>
    </row>
    <row r="10" spans="1:5" x14ac:dyDescent="0.35">
      <c r="A10" s="11">
        <v>46073</v>
      </c>
      <c r="B10" s="11">
        <v>46129</v>
      </c>
      <c r="C10" s="11">
        <v>46266</v>
      </c>
      <c r="D10" s="11">
        <v>46143</v>
      </c>
    </row>
    <row r="11" spans="1:5" x14ac:dyDescent="0.35">
      <c r="A11" s="11">
        <v>46080</v>
      </c>
      <c r="B11" s="11">
        <v>46143</v>
      </c>
      <c r="C11" s="11">
        <v>46296</v>
      </c>
      <c r="D11" s="11">
        <v>46157</v>
      </c>
    </row>
    <row r="12" spans="1:5" x14ac:dyDescent="0.35">
      <c r="A12" s="11">
        <v>46087</v>
      </c>
      <c r="B12" s="11">
        <v>46157</v>
      </c>
      <c r="C12" s="11">
        <v>46327</v>
      </c>
      <c r="D12" s="11">
        <v>46174</v>
      </c>
    </row>
    <row r="13" spans="1:5" x14ac:dyDescent="0.35">
      <c r="A13" s="11">
        <v>46094</v>
      </c>
      <c r="B13" s="11">
        <v>46171</v>
      </c>
      <c r="C13" s="11">
        <v>46357</v>
      </c>
      <c r="D13" s="11">
        <v>46188</v>
      </c>
    </row>
    <row r="14" spans="1:5" x14ac:dyDescent="0.35">
      <c r="A14" s="11">
        <v>46101</v>
      </c>
      <c r="B14" s="11">
        <v>46185</v>
      </c>
      <c r="D14" s="11">
        <v>46204</v>
      </c>
    </row>
    <row r="15" spans="1:5" x14ac:dyDescent="0.35">
      <c r="A15" s="11">
        <v>46108</v>
      </c>
      <c r="B15" s="11">
        <v>46199</v>
      </c>
      <c r="D15" s="11">
        <v>46218</v>
      </c>
    </row>
    <row r="16" spans="1:5" x14ac:dyDescent="0.35">
      <c r="A16" s="11">
        <v>46115</v>
      </c>
      <c r="B16" s="11">
        <v>46213</v>
      </c>
      <c r="D16" s="11">
        <v>46235</v>
      </c>
    </row>
    <row r="17" spans="1:9" x14ac:dyDescent="0.35">
      <c r="A17" s="11">
        <v>46122</v>
      </c>
      <c r="B17" s="11">
        <v>46227</v>
      </c>
      <c r="D17" s="11">
        <v>46249</v>
      </c>
    </row>
    <row r="18" spans="1:9" x14ac:dyDescent="0.35">
      <c r="A18" s="11">
        <v>46129</v>
      </c>
      <c r="B18" s="11">
        <v>46241</v>
      </c>
      <c r="D18" s="11">
        <v>46266</v>
      </c>
    </row>
    <row r="19" spans="1:9" x14ac:dyDescent="0.35">
      <c r="A19" s="11">
        <v>46136</v>
      </c>
      <c r="B19" s="11">
        <v>46255</v>
      </c>
      <c r="D19" s="11">
        <v>46280</v>
      </c>
    </row>
    <row r="20" spans="1:9" x14ac:dyDescent="0.35">
      <c r="A20" s="11">
        <v>46143</v>
      </c>
      <c r="B20" s="11">
        <v>46269</v>
      </c>
      <c r="D20" s="11">
        <v>46296</v>
      </c>
    </row>
    <row r="21" spans="1:9" x14ac:dyDescent="0.35">
      <c r="A21" s="11">
        <v>46150</v>
      </c>
      <c r="B21" s="11">
        <v>46283</v>
      </c>
      <c r="D21" s="11">
        <v>46310</v>
      </c>
    </row>
    <row r="22" spans="1:9" x14ac:dyDescent="0.35">
      <c r="A22" s="11">
        <v>46157</v>
      </c>
      <c r="B22" s="11">
        <v>46297</v>
      </c>
      <c r="D22" s="11">
        <v>46327</v>
      </c>
    </row>
    <row r="23" spans="1:9" x14ac:dyDescent="0.35">
      <c r="A23" s="11">
        <v>46164</v>
      </c>
      <c r="B23" s="11">
        <v>46311</v>
      </c>
      <c r="D23" s="11">
        <v>46341</v>
      </c>
    </row>
    <row r="24" spans="1:9" x14ac:dyDescent="0.35">
      <c r="A24" s="11">
        <v>46171</v>
      </c>
      <c r="B24" s="11">
        <v>46325</v>
      </c>
      <c r="D24" s="11">
        <v>46357</v>
      </c>
    </row>
    <row r="25" spans="1:9" x14ac:dyDescent="0.35">
      <c r="A25" s="11">
        <v>46178</v>
      </c>
      <c r="B25" s="11">
        <v>46339</v>
      </c>
      <c r="D25" s="11">
        <v>46371</v>
      </c>
    </row>
    <row r="26" spans="1:9" x14ac:dyDescent="0.35">
      <c r="A26" s="11">
        <v>46185</v>
      </c>
      <c r="B26" s="11">
        <v>46353</v>
      </c>
      <c r="H26" s="48"/>
    </row>
    <row r="27" spans="1:9" x14ac:dyDescent="0.35">
      <c r="A27" s="11">
        <v>46192</v>
      </c>
      <c r="B27" s="11">
        <v>46367</v>
      </c>
      <c r="H27" s="48"/>
      <c r="I27" s="48"/>
    </row>
    <row r="28" spans="1:9" x14ac:dyDescent="0.35">
      <c r="A28" s="11">
        <v>46199</v>
      </c>
      <c r="B28" s="11">
        <v>46381</v>
      </c>
      <c r="H28" s="48"/>
      <c r="I28" s="48"/>
    </row>
    <row r="29" spans="1:9" x14ac:dyDescent="0.35">
      <c r="A29" s="11">
        <v>46206</v>
      </c>
    </row>
    <row r="30" spans="1:9" x14ac:dyDescent="0.35">
      <c r="A30" s="11">
        <v>46213</v>
      </c>
    </row>
    <row r="31" spans="1:9" x14ac:dyDescent="0.35">
      <c r="A31" s="11">
        <v>46220</v>
      </c>
    </row>
    <row r="32" spans="1:9" x14ac:dyDescent="0.35">
      <c r="A32" s="11">
        <v>46227</v>
      </c>
    </row>
    <row r="33" spans="1:1" x14ac:dyDescent="0.35">
      <c r="A33" s="11">
        <v>46234</v>
      </c>
    </row>
    <row r="34" spans="1:1" x14ac:dyDescent="0.35">
      <c r="A34" s="11">
        <v>46241</v>
      </c>
    </row>
    <row r="35" spans="1:1" x14ac:dyDescent="0.35">
      <c r="A35" s="11">
        <v>46248</v>
      </c>
    </row>
    <row r="36" spans="1:1" x14ac:dyDescent="0.35">
      <c r="A36" s="11">
        <v>46255</v>
      </c>
    </row>
    <row r="37" spans="1:1" x14ac:dyDescent="0.35">
      <c r="A37" s="11">
        <v>46262</v>
      </c>
    </row>
    <row r="38" spans="1:1" x14ac:dyDescent="0.35">
      <c r="A38" s="11">
        <v>46269</v>
      </c>
    </row>
    <row r="39" spans="1:1" x14ac:dyDescent="0.35">
      <c r="A39" s="11">
        <v>46276</v>
      </c>
    </row>
    <row r="40" spans="1:1" x14ac:dyDescent="0.35">
      <c r="A40" s="11">
        <v>46283</v>
      </c>
    </row>
    <row r="41" spans="1:1" x14ac:dyDescent="0.35">
      <c r="A41" s="11">
        <v>46290</v>
      </c>
    </row>
    <row r="42" spans="1:1" x14ac:dyDescent="0.35">
      <c r="A42" s="11">
        <v>46297</v>
      </c>
    </row>
    <row r="43" spans="1:1" x14ac:dyDescent="0.35">
      <c r="A43" s="11">
        <v>46304</v>
      </c>
    </row>
    <row r="44" spans="1:1" x14ac:dyDescent="0.35">
      <c r="A44" s="11">
        <v>46311</v>
      </c>
    </row>
    <row r="45" spans="1:1" x14ac:dyDescent="0.35">
      <c r="A45" s="11">
        <v>46318</v>
      </c>
    </row>
    <row r="46" spans="1:1" x14ac:dyDescent="0.35">
      <c r="A46" s="11">
        <v>46325</v>
      </c>
    </row>
    <row r="47" spans="1:1" x14ac:dyDescent="0.35">
      <c r="A47" s="11">
        <v>46332</v>
      </c>
    </row>
    <row r="48" spans="1:1" x14ac:dyDescent="0.35">
      <c r="A48" s="11">
        <v>46339</v>
      </c>
    </row>
    <row r="49" spans="1:1" x14ac:dyDescent="0.35">
      <c r="A49" s="11">
        <v>46346</v>
      </c>
    </row>
    <row r="50" spans="1:1" x14ac:dyDescent="0.35">
      <c r="A50" s="11">
        <v>46353</v>
      </c>
    </row>
    <row r="51" spans="1:1" x14ac:dyDescent="0.35">
      <c r="A51" s="11">
        <v>46360</v>
      </c>
    </row>
    <row r="52" spans="1:1" x14ac:dyDescent="0.35">
      <c r="A52" s="11">
        <v>46367</v>
      </c>
    </row>
    <row r="53" spans="1:1" x14ac:dyDescent="0.35">
      <c r="A53" s="11">
        <v>46374</v>
      </c>
    </row>
    <row r="54" spans="1:1" x14ac:dyDescent="0.35">
      <c r="A54" s="11">
        <v>46381</v>
      </c>
    </row>
    <row r="65" spans="3:3" x14ac:dyDescent="0.35">
      <c r="C65"/>
    </row>
    <row r="66" spans="3:3" x14ac:dyDescent="0.35">
      <c r="C66"/>
    </row>
    <row r="67" spans="3:3" x14ac:dyDescent="0.35">
      <c r="C67"/>
    </row>
    <row r="68" spans="3:3" x14ac:dyDescent="0.35">
      <c r="C68"/>
    </row>
    <row r="69" spans="3:3" x14ac:dyDescent="0.35">
      <c r="C69"/>
    </row>
    <row r="70" spans="3:3" x14ac:dyDescent="0.35">
      <c r="C70"/>
    </row>
    <row r="71" spans="3:3" x14ac:dyDescent="0.35">
      <c r="C71"/>
    </row>
    <row r="72" spans="3:3" x14ac:dyDescent="0.35">
      <c r="C72"/>
    </row>
    <row r="73" spans="3:3" x14ac:dyDescent="0.35">
      <c r="C73"/>
    </row>
    <row r="74" spans="3:3" x14ac:dyDescent="0.35">
      <c r="C74"/>
    </row>
  </sheetData>
  <sheetProtection sheet="1" selectLockedCells="1" selectUnlockedCells="1"/>
  <sortState xmlns:xlrd2="http://schemas.microsoft.com/office/spreadsheetml/2017/richdata2" ref="A2:A55">
    <sortCondition ref="A2:A55"/>
  </sortState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 SHEET</vt:lpstr>
      <vt:lpstr>WAGE CALCULATION JOB 1</vt:lpstr>
      <vt:lpstr>WAGE CALCULATION JOB 2</vt:lpstr>
      <vt:lpstr>WAGE CALCULATION JOB 3</vt:lpstr>
      <vt:lpstr>WAGE CALCULATION JOB 4</vt:lpstr>
      <vt:lpstr>WAGE CALCULATION JOB 5</vt:lpstr>
      <vt:lpstr>PayPeriods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Fritts</dc:creator>
  <cp:keywords/>
  <dc:description/>
  <cp:lastModifiedBy>Alyssa Keil</cp:lastModifiedBy>
  <cp:revision/>
  <cp:lastPrinted>2026-02-11T15:09:47Z</cp:lastPrinted>
  <dcterms:created xsi:type="dcterms:W3CDTF">2019-11-01T13:25:40Z</dcterms:created>
  <dcterms:modified xsi:type="dcterms:W3CDTF">2026-02-17T22:38:10Z</dcterms:modified>
  <cp:category/>
  <cp:contentStatus/>
</cp:coreProperties>
</file>